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pivotCache/pivotCacheDefinition3.xml" ContentType="application/vnd.openxmlformats-officedocument.spreadsheetml.pivotCacheDefinition+xml"/>
  <Override PartName="/xl/pivotCache/pivotCacheRecords3.xml" ContentType="application/vnd.openxmlformats-officedocument.spreadsheetml.pivotCacheRecords+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drawings/drawing1.xml" ContentType="application/vnd.openxmlformats-officedocument.drawing+xml"/>
  <Override PartName="/xl/slicers/slicer1.xml" ContentType="application/vnd.ms-excel.slicer+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pivotTables/pivotTable7.xml" ContentType="application/vnd.openxmlformats-officedocument.spreadsheetml.pivotTable+xml"/>
  <Override PartName="/xl/drawings/drawing3.xml" ContentType="application/vnd.openxmlformats-officedocument.drawing+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pivotTables/pivotTable8.xml" ContentType="application/vnd.openxmlformats-officedocument.spreadsheetml.pivotTable+xml"/>
  <Override PartName="/xl/pivotTables/pivotTable9.xml" ContentType="application/vnd.openxmlformats-officedocument.spreadsheetml.pivotTable+xml"/>
  <Override PartName="/xl/pivotTables/pivotTable10.xml" ContentType="application/vnd.openxmlformats-officedocument.spreadsheetml.pivotTable+xml"/>
  <Override PartName="/xl/pivotTables/pivotTable11.xml" ContentType="application/vnd.openxmlformats-officedocument.spreadsheetml.pivotTable+xml"/>
  <Override PartName="/xl/pivotTables/pivotTable12.xml" ContentType="application/vnd.openxmlformats-officedocument.spreadsheetml.pivotTable+xml"/>
  <Override PartName="/xl/pivotTables/pivotTable13.xml" ContentType="application/vnd.openxmlformats-officedocument.spreadsheetml.pivotTable+xml"/>
  <Override PartName="/xl/drawings/drawing4.xml" ContentType="application/vnd.openxmlformats-officedocument.drawing+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eortiz\Documents\Andrés Ortiz\INDICADORES\Revisión Indicadores\Matriz final\Seguimiento\Reporte 4to tri 2018\"/>
    </mc:Choice>
  </mc:AlternateContent>
  <bookViews>
    <workbookView xWindow="120" yWindow="60" windowWidth="15240" windowHeight="9390"/>
  </bookViews>
  <sheets>
    <sheet name="Resultados" sheetId="4" r:id="rId1"/>
    <sheet name="Indicadores 4to-2018 UAECOB" sheetId="1" r:id="rId2"/>
    <sheet name="Tablas 4to tri" sheetId="6" r:id="rId3"/>
    <sheet name="tablas" sheetId="3" state="hidden" r:id="rId4"/>
    <sheet name="Indicadores eliminados" sheetId="5" state="hidden" r:id="rId5"/>
    <sheet name="Indi. eliminados" sheetId="2" state="hidden" r:id="rId6"/>
  </sheets>
  <definedNames>
    <definedName name="_xlnm._FilterDatabase" localSheetId="1" hidden="1">'Indicadores 4to-2018 UAECOB'!$A$7:$EC$69</definedName>
    <definedName name="_xlchart.0" hidden="1">'Tablas 4to tri'!$A$35:$A$39</definedName>
    <definedName name="_xlchart.1" hidden="1">'Tablas 4to tri'!$B$35:$B$39</definedName>
    <definedName name="_xlchart.2" hidden="1">'Tablas 4to tri'!$C$35:$C$39</definedName>
    <definedName name="_xlchart.3" hidden="1">'Tablas 4to tri'!$A$44:$A$48</definedName>
    <definedName name="_xlchart.4" hidden="1">'Tablas 4to tri'!$B$43</definedName>
    <definedName name="_xlchart.5" hidden="1">'Tablas 4to tri'!$B$44:$B$48</definedName>
    <definedName name="SegmentaciónDeDatos_Clasificación__Estratégico___De_Gestión">#N/A</definedName>
    <definedName name="SegmentaciónDeDatos_Dependencia1">#N/A</definedName>
    <definedName name="SegmentaciónDeDatos_Periodicidad">#N/A</definedName>
  </definedNames>
  <calcPr calcId="162913"/>
  <pivotCaches>
    <pivotCache cacheId="30" r:id="rId7"/>
    <pivotCache cacheId="108" r:id="rId8"/>
    <pivotCache cacheId="145" r:id="rId9"/>
  </pivotCaches>
  <extLst>
    <ext xmlns:x14="http://schemas.microsoft.com/office/spreadsheetml/2009/9/main" uri="{BBE1A952-AA13-448e-AADC-164F8A28A991}">
      <x14:slicerCaches>
        <x14:slicerCache r:id="rId10"/>
        <x14:slicerCache r:id="rId11"/>
        <x14:slicerCache r:id="rId12"/>
      </x14:slicerCaches>
    </ext>
    <ext xmlns:x14="http://schemas.microsoft.com/office/spreadsheetml/2009/9/main" uri="{79F54976-1DA5-4618-B147-4CDE4B953A38}">
      <x14:workbookPr/>
    </ext>
  </extLst>
</workbook>
</file>

<file path=xl/calcChain.xml><?xml version="1.0" encoding="utf-8"?>
<calcChain xmlns="http://schemas.openxmlformats.org/spreadsheetml/2006/main">
  <c r="AY41" i="1" l="1"/>
  <c r="AS40" i="1"/>
  <c r="AS39" i="1"/>
  <c r="AK40" i="1"/>
  <c r="AK39" i="1"/>
  <c r="AC40" i="1"/>
  <c r="AC39" i="1"/>
  <c r="AX39" i="1" s="1"/>
  <c r="AY39" i="1" s="1"/>
  <c r="AX40" i="1" l="1"/>
  <c r="AY40" i="1" s="1"/>
  <c r="AS68" i="1" l="1"/>
  <c r="AY68" i="1" s="1"/>
  <c r="AP68" i="1"/>
  <c r="AH68" i="1"/>
  <c r="Z68" i="1"/>
  <c r="AS67" i="1"/>
  <c r="AY67" i="1" s="1"/>
  <c r="AP67" i="1"/>
  <c r="AH67" i="1"/>
  <c r="Z67" i="1"/>
  <c r="AS66" i="1"/>
  <c r="AY66" i="1" s="1"/>
  <c r="AP66" i="1"/>
  <c r="AH66" i="1"/>
  <c r="Z66" i="1"/>
  <c r="AS65" i="1"/>
  <c r="AY65" i="1" s="1"/>
  <c r="AP65" i="1"/>
  <c r="AH65" i="1"/>
  <c r="Z65" i="1"/>
  <c r="AS64" i="1"/>
  <c r="AY64" i="1" s="1"/>
  <c r="AP64" i="1"/>
  <c r="AH64" i="1"/>
  <c r="Z64" i="1"/>
  <c r="AS63" i="1"/>
  <c r="AY63" i="1" s="1"/>
  <c r="AP63" i="1"/>
  <c r="AH63" i="1"/>
  <c r="Z63" i="1"/>
  <c r="AS62" i="1"/>
  <c r="AP62" i="1"/>
  <c r="AK62" i="1"/>
  <c r="AH62" i="1"/>
  <c r="AC62" i="1"/>
  <c r="Z62" i="1"/>
  <c r="AS61" i="1"/>
  <c r="AY61" i="1" s="1"/>
  <c r="AP61" i="1"/>
  <c r="AH61" i="1"/>
  <c r="Z61" i="1"/>
  <c r="AS60" i="1"/>
  <c r="AP60" i="1"/>
  <c r="AK60" i="1"/>
  <c r="AH60" i="1"/>
  <c r="AC60" i="1"/>
  <c r="Z60" i="1"/>
  <c r="AS59" i="1"/>
  <c r="AP59" i="1"/>
  <c r="AK59" i="1"/>
  <c r="AH59" i="1"/>
  <c r="AC59" i="1"/>
  <c r="Z59" i="1"/>
  <c r="AS58" i="1"/>
  <c r="AP58" i="1"/>
  <c r="AK58" i="1"/>
  <c r="AH58" i="1"/>
  <c r="AC58" i="1"/>
  <c r="Z58" i="1"/>
  <c r="AS57" i="1"/>
  <c r="AP57" i="1"/>
  <c r="AK57" i="1"/>
  <c r="AH57" i="1"/>
  <c r="AC57" i="1"/>
  <c r="Z57" i="1"/>
  <c r="AS56" i="1"/>
  <c r="AY56" i="1" s="1"/>
  <c r="AP56" i="1"/>
  <c r="AH56" i="1"/>
  <c r="Z56" i="1"/>
  <c r="AS55" i="1"/>
  <c r="AP55" i="1"/>
  <c r="AK55" i="1"/>
  <c r="AH55" i="1"/>
  <c r="AC55" i="1"/>
  <c r="Z55" i="1"/>
  <c r="AS54" i="1"/>
  <c r="AP54" i="1"/>
  <c r="AK54" i="1"/>
  <c r="AH54" i="1"/>
  <c r="AC54" i="1"/>
  <c r="Z54" i="1"/>
  <c r="AS53" i="1"/>
  <c r="AY53" i="1" s="1"/>
  <c r="AP53" i="1"/>
  <c r="AH53" i="1"/>
  <c r="Z53" i="1"/>
  <c r="AS52" i="1"/>
  <c r="AP52" i="1"/>
  <c r="AK52" i="1"/>
  <c r="AH52" i="1"/>
  <c r="AC52" i="1"/>
  <c r="Z52" i="1"/>
  <c r="AP51" i="1"/>
  <c r="AK51" i="1"/>
  <c r="AH51" i="1"/>
  <c r="AC51" i="1"/>
  <c r="Z51" i="1"/>
  <c r="AS50" i="1"/>
  <c r="AY50" i="1" s="1"/>
  <c r="AP50" i="1"/>
  <c r="AH50" i="1"/>
  <c r="Z50" i="1"/>
  <c r="AS49" i="1"/>
  <c r="AY49" i="1" s="1"/>
  <c r="AP49" i="1"/>
  <c r="AH49" i="1"/>
  <c r="Z49" i="1"/>
  <c r="AS48" i="1"/>
  <c r="AP48" i="1"/>
  <c r="AK48" i="1"/>
  <c r="AH48" i="1"/>
  <c r="AC48" i="1"/>
  <c r="Z48" i="1"/>
  <c r="AR47" i="1"/>
  <c r="AS47" i="1" s="1"/>
  <c r="AP47" i="1"/>
  <c r="AK47" i="1"/>
  <c r="AH47" i="1"/>
  <c r="AC47" i="1"/>
  <c r="Z47" i="1"/>
  <c r="AS46" i="1"/>
  <c r="AY46" i="1" s="1"/>
  <c r="AP46" i="1"/>
  <c r="AH46" i="1"/>
  <c r="AC46" i="1"/>
  <c r="Z46" i="1"/>
  <c r="AS45" i="1"/>
  <c r="AY45" i="1" s="1"/>
  <c r="AP45" i="1"/>
  <c r="AH45" i="1"/>
  <c r="AC45" i="1"/>
  <c r="Z45" i="1"/>
  <c r="AP44" i="1"/>
  <c r="AK44" i="1"/>
  <c r="AY44" i="1" s="1"/>
  <c r="AH44" i="1"/>
  <c r="Z44" i="1"/>
  <c r="AY43" i="1"/>
  <c r="AQ43" i="1"/>
  <c r="AP43" i="1"/>
  <c r="AH43" i="1"/>
  <c r="Z43" i="1"/>
  <c r="AQ42" i="1"/>
  <c r="AS42" i="1" s="1"/>
  <c r="AY42" i="1" s="1"/>
  <c r="AP42" i="1"/>
  <c r="AH42" i="1"/>
  <c r="Z42" i="1"/>
  <c r="AP41" i="1"/>
  <c r="AH41" i="1"/>
  <c r="Z41" i="1"/>
  <c r="AP40" i="1"/>
  <c r="AH40" i="1"/>
  <c r="Z40" i="1"/>
  <c r="AP39" i="1"/>
  <c r="AH39" i="1"/>
  <c r="Z39" i="1"/>
  <c r="AY38" i="1"/>
  <c r="AP38" i="1"/>
  <c r="AH38" i="1"/>
  <c r="Z38" i="1"/>
  <c r="AS37" i="1"/>
  <c r="AP37" i="1"/>
  <c r="AK37" i="1"/>
  <c r="AH37" i="1"/>
  <c r="AC37" i="1"/>
  <c r="Z37" i="1"/>
  <c r="AX36" i="1"/>
  <c r="AY36" i="1" s="1"/>
  <c r="AP36" i="1"/>
  <c r="AH36" i="1"/>
  <c r="Z36" i="1"/>
  <c r="AS35" i="1"/>
  <c r="AP35" i="1"/>
  <c r="AK35" i="1"/>
  <c r="AH35" i="1"/>
  <c r="AC35" i="1"/>
  <c r="Z35" i="1"/>
  <c r="AP34" i="1"/>
  <c r="AK34" i="1"/>
  <c r="AX34" i="1" s="1"/>
  <c r="AY34" i="1" s="1"/>
  <c r="AH34" i="1"/>
  <c r="Z34" i="1"/>
  <c r="AS33" i="1"/>
  <c r="AP33" i="1"/>
  <c r="AK33" i="1"/>
  <c r="AH33" i="1"/>
  <c r="AC33" i="1"/>
  <c r="Z33" i="1"/>
  <c r="AS32" i="1"/>
  <c r="AY32" i="1" s="1"/>
  <c r="AP32" i="1"/>
  <c r="AH32" i="1"/>
  <c r="Z32" i="1"/>
  <c r="AS31" i="1"/>
  <c r="AY31" i="1" s="1"/>
  <c r="AP31" i="1"/>
  <c r="AH31" i="1"/>
  <c r="Z31" i="1"/>
  <c r="AS30" i="1"/>
  <c r="AP30" i="1"/>
  <c r="AK30" i="1"/>
  <c r="AH30" i="1"/>
  <c r="AC30" i="1"/>
  <c r="Z30" i="1"/>
  <c r="AS29" i="1"/>
  <c r="AP29" i="1"/>
  <c r="AK29" i="1"/>
  <c r="AH29" i="1"/>
  <c r="AC29" i="1"/>
  <c r="Z29" i="1"/>
  <c r="AS28" i="1"/>
  <c r="AP28" i="1"/>
  <c r="AK28" i="1"/>
  <c r="AH28" i="1"/>
  <c r="AC28" i="1"/>
  <c r="Z28" i="1"/>
  <c r="AS27" i="1"/>
  <c r="AP27" i="1"/>
  <c r="AK27" i="1"/>
  <c r="AH27" i="1"/>
  <c r="AC27" i="1"/>
  <c r="Z27" i="1"/>
  <c r="AS26" i="1"/>
  <c r="AP26" i="1"/>
  <c r="AK26" i="1"/>
  <c r="AH26" i="1"/>
  <c r="AC26" i="1"/>
  <c r="Z26" i="1"/>
  <c r="AS25" i="1"/>
  <c r="AP25" i="1"/>
  <c r="AK25" i="1"/>
  <c r="AH25" i="1"/>
  <c r="AC25" i="1"/>
  <c r="Z25" i="1"/>
  <c r="AY24" i="1"/>
  <c r="AP24" i="1"/>
  <c r="AH24" i="1"/>
  <c r="Z24" i="1"/>
  <c r="AX23" i="1"/>
  <c r="AY23" i="1" s="1"/>
  <c r="AP23" i="1"/>
  <c r="AH23" i="1"/>
  <c r="Z23" i="1"/>
  <c r="AY22" i="1"/>
  <c r="AP22" i="1"/>
  <c r="AH22" i="1"/>
  <c r="Z22" i="1"/>
  <c r="AY21" i="1"/>
  <c r="AP21" i="1"/>
  <c r="AH21" i="1"/>
  <c r="Z21" i="1"/>
  <c r="AY20" i="1"/>
  <c r="AP20" i="1"/>
  <c r="AH20" i="1"/>
  <c r="Z20" i="1"/>
  <c r="AS19" i="1"/>
  <c r="AY19" i="1" s="1"/>
  <c r="AP19" i="1"/>
  <c r="AH19" i="1"/>
  <c r="Z19" i="1"/>
  <c r="AY18" i="1"/>
  <c r="AP18" i="1"/>
  <c r="AH18" i="1"/>
  <c r="Z18" i="1"/>
  <c r="AY17" i="1"/>
  <c r="AP17" i="1"/>
  <c r="AH17" i="1"/>
  <c r="Z17" i="1"/>
  <c r="AY16" i="1"/>
  <c r="AP16" i="1"/>
  <c r="AH16" i="1"/>
  <c r="Z16" i="1"/>
  <c r="AY15" i="1"/>
  <c r="AZ15" i="1" s="1"/>
  <c r="AP15" i="1"/>
  <c r="AH15" i="1"/>
  <c r="Z15" i="1"/>
  <c r="AS14" i="1"/>
  <c r="AP14" i="1"/>
  <c r="AK14" i="1"/>
  <c r="AH14" i="1"/>
  <c r="AC14" i="1"/>
  <c r="Z14" i="1"/>
  <c r="AS13" i="1"/>
  <c r="AP13" i="1"/>
  <c r="AK13" i="1"/>
  <c r="AH13" i="1"/>
  <c r="AC13" i="1"/>
  <c r="Z13" i="1"/>
  <c r="AY12" i="1"/>
  <c r="AZ12" i="1" s="1"/>
  <c r="AP12" i="1"/>
  <c r="AH12" i="1"/>
  <c r="Z12" i="1"/>
  <c r="AY11" i="1"/>
  <c r="AP11" i="1"/>
  <c r="AH11" i="1"/>
  <c r="Z11" i="1"/>
  <c r="AS10" i="1"/>
  <c r="AY10" i="1" s="1"/>
  <c r="AP10" i="1"/>
  <c r="AH10" i="1"/>
  <c r="Z10" i="1"/>
  <c r="AS9" i="1"/>
  <c r="AY9" i="1" s="1"/>
  <c r="AP9" i="1"/>
  <c r="AH9" i="1"/>
  <c r="Z9" i="1"/>
  <c r="AY8" i="1"/>
  <c r="AP8" i="1"/>
  <c r="AH8" i="1"/>
  <c r="Z8" i="1"/>
  <c r="AX62" i="1" l="1"/>
  <c r="AY62" i="1" s="1"/>
  <c r="AX48" i="1"/>
  <c r="AY48" i="1" s="1"/>
  <c r="AX33" i="1"/>
  <c r="AY33" i="1" s="1"/>
  <c r="AX37" i="1"/>
  <c r="AY37" i="1" s="1"/>
  <c r="AX52" i="1"/>
  <c r="AY52" i="1" s="1"/>
  <c r="AX54" i="1"/>
  <c r="AY54" i="1" s="1"/>
  <c r="AX14" i="1"/>
  <c r="AY14" i="1" s="1"/>
  <c r="AX26" i="1"/>
  <c r="AY26" i="1" s="1"/>
  <c r="AX28" i="1"/>
  <c r="AY28" i="1" s="1"/>
  <c r="AX30" i="1"/>
  <c r="AY30" i="1" s="1"/>
  <c r="AX35" i="1"/>
  <c r="AY35" i="1" s="1"/>
  <c r="AX25" i="1"/>
  <c r="AY25" i="1" s="1"/>
  <c r="AX27" i="1"/>
  <c r="AY27" i="1" s="1"/>
  <c r="AX29" i="1"/>
  <c r="AY29" i="1" s="1"/>
  <c r="AX51" i="1"/>
  <c r="AY51" i="1" s="1"/>
  <c r="AX58" i="1"/>
  <c r="AY58" i="1" s="1"/>
  <c r="AX60" i="1"/>
  <c r="AY60" i="1" s="1"/>
  <c r="AX13" i="1"/>
  <c r="AY13" i="1" s="1"/>
  <c r="AX55" i="1"/>
  <c r="AY55" i="1" s="1"/>
  <c r="AX57" i="1"/>
  <c r="AY57" i="1" s="1"/>
  <c r="AX59" i="1"/>
  <c r="AY59" i="1" s="1"/>
  <c r="AX47" i="1"/>
  <c r="AY47" i="1" s="1"/>
  <c r="CA68" i="1"/>
  <c r="CA67" i="1"/>
  <c r="CA66" i="1"/>
  <c r="CA65" i="1"/>
  <c r="CA64" i="1"/>
  <c r="CA63" i="1"/>
  <c r="CA61" i="1"/>
  <c r="CA56" i="1"/>
  <c r="CA50" i="1"/>
  <c r="CA49" i="1"/>
  <c r="CA43" i="1"/>
  <c r="CA42" i="1"/>
  <c r="CA41" i="1"/>
  <c r="CA40" i="1"/>
  <c r="CA39" i="1"/>
  <c r="CA34" i="1"/>
  <c r="CA24" i="1"/>
  <c r="CA22" i="1"/>
  <c r="CA21" i="1"/>
  <c r="CA20" i="1"/>
  <c r="CA19" i="1"/>
  <c r="CA18" i="1"/>
  <c r="CA17" i="1"/>
  <c r="CA16" i="1"/>
  <c r="CA8" i="1"/>
  <c r="BZ67" i="1"/>
  <c r="BZ64" i="1"/>
  <c r="BZ63" i="1"/>
  <c r="BZ43" i="1"/>
  <c r="BZ41" i="1"/>
  <c r="BZ24" i="1"/>
  <c r="BZ22" i="1"/>
  <c r="BZ21" i="1"/>
  <c r="BZ20" i="1"/>
  <c r="BZ18" i="1"/>
  <c r="BZ17" i="1"/>
  <c r="BZ16" i="1"/>
  <c r="DC2" i="5"/>
  <c r="CT2" i="5"/>
  <c r="CV2" i="5" s="1"/>
  <c r="DB2" i="5" s="1"/>
  <c r="CB2" i="5"/>
  <c r="CA2" i="5"/>
  <c r="BU2" i="5"/>
  <c r="AP2" i="5"/>
  <c r="AH2" i="5"/>
  <c r="Z2" i="5"/>
  <c r="BY23" i="1"/>
  <c r="BZ23" i="1" s="1"/>
  <c r="BD46" i="1"/>
  <c r="BL46" i="1"/>
  <c r="DA23" i="1"/>
  <c r="BT47" i="1"/>
  <c r="BL47" i="1"/>
  <c r="BD47" i="1"/>
  <c r="BY36" i="1"/>
  <c r="BZ36" i="1" s="1"/>
  <c r="BY46" i="1" l="1"/>
  <c r="BZ46" i="1" s="1"/>
  <c r="BT68" i="1"/>
  <c r="BZ68" i="1" s="1"/>
  <c r="BT66" i="1"/>
  <c r="BZ66" i="1" s="1"/>
  <c r="BT65" i="1"/>
  <c r="BZ65" i="1" s="1"/>
  <c r="BT19" i="1" l="1"/>
  <c r="BZ19" i="1" s="1"/>
  <c r="BI15" i="1" l="1"/>
  <c r="BT14" i="1"/>
  <c r="BT13" i="1"/>
  <c r="BL14" i="1"/>
  <c r="BL13" i="1"/>
  <c r="BD14" i="1"/>
  <c r="BD13" i="1"/>
  <c r="BY13" i="1" l="1"/>
  <c r="BZ13" i="1" s="1"/>
  <c r="BY14" i="1"/>
  <c r="BZ14" i="1" s="1"/>
  <c r="BT62" i="1"/>
  <c r="BT60" i="1"/>
  <c r="BT59" i="1"/>
  <c r="BT58" i="1"/>
  <c r="BT57" i="1"/>
  <c r="BL62" i="1"/>
  <c r="BL60" i="1"/>
  <c r="BL59" i="1"/>
  <c r="BL58" i="1"/>
  <c r="BL57" i="1"/>
  <c r="BD62" i="1"/>
  <c r="BD60" i="1"/>
  <c r="BD59" i="1"/>
  <c r="BD58" i="1"/>
  <c r="BD57" i="1"/>
  <c r="BT61" i="1"/>
  <c r="BZ61" i="1" s="1"/>
  <c r="BY57" i="1" l="1"/>
  <c r="BZ57" i="1" s="1"/>
  <c r="BY62" i="1"/>
  <c r="BZ62" i="1" s="1"/>
  <c r="BY58" i="1"/>
  <c r="BZ58" i="1" s="1"/>
  <c r="BY59" i="1"/>
  <c r="BZ59" i="1" s="1"/>
  <c r="BY60" i="1"/>
  <c r="BZ60" i="1" s="1"/>
  <c r="BT34" i="1"/>
  <c r="BZ34" i="1" s="1"/>
  <c r="BT37" i="1"/>
  <c r="BQ37" i="1"/>
  <c r="BL37" i="1"/>
  <c r="BI37" i="1"/>
  <c r="BD37" i="1"/>
  <c r="BQ36" i="1"/>
  <c r="BI36" i="1"/>
  <c r="BT35" i="1"/>
  <c r="BQ35" i="1"/>
  <c r="BL35" i="1"/>
  <c r="BI35" i="1"/>
  <c r="BD35" i="1"/>
  <c r="BY35" i="1" l="1"/>
  <c r="BZ35" i="1" s="1"/>
  <c r="BY37" i="1"/>
  <c r="BZ37" i="1" s="1"/>
  <c r="BT33" i="1"/>
  <c r="BQ33" i="1"/>
  <c r="BL33" i="1"/>
  <c r="BI33" i="1"/>
  <c r="BD33" i="1"/>
  <c r="BT30" i="1"/>
  <c r="BQ30" i="1"/>
  <c r="BL30" i="1"/>
  <c r="BI30" i="1"/>
  <c r="BD30" i="1"/>
  <c r="BT29" i="1"/>
  <c r="BQ29" i="1"/>
  <c r="BL29" i="1"/>
  <c r="BI29" i="1"/>
  <c r="BD29" i="1"/>
  <c r="BT28" i="1"/>
  <c r="BQ28" i="1"/>
  <c r="BL28" i="1"/>
  <c r="BI28" i="1"/>
  <c r="BD28" i="1"/>
  <c r="BT27" i="1"/>
  <c r="BQ27" i="1"/>
  <c r="BL27" i="1"/>
  <c r="BI27" i="1"/>
  <c r="BD27" i="1"/>
  <c r="BT26" i="1"/>
  <c r="BQ26" i="1"/>
  <c r="BL26" i="1"/>
  <c r="BI26" i="1"/>
  <c r="BD26" i="1"/>
  <c r="BT25" i="1"/>
  <c r="BQ25" i="1"/>
  <c r="BL25" i="1"/>
  <c r="BI25" i="1"/>
  <c r="BD25" i="1"/>
  <c r="BY28" i="1" l="1"/>
  <c r="BZ28" i="1" s="1"/>
  <c r="BY25" i="1"/>
  <c r="BZ25" i="1" s="1"/>
  <c r="BY29" i="1"/>
  <c r="BZ29" i="1" s="1"/>
  <c r="BY26" i="1"/>
  <c r="BZ26" i="1" s="1"/>
  <c r="BY30" i="1"/>
  <c r="BZ30" i="1" s="1"/>
  <c r="BY27" i="1"/>
  <c r="BZ27" i="1" s="1"/>
  <c r="BY33" i="1"/>
  <c r="BZ33" i="1" s="1"/>
  <c r="BR8" i="1"/>
  <c r="BT8" i="1" s="1"/>
  <c r="BZ8" i="1" s="1"/>
  <c r="BL45" i="1" l="1"/>
  <c r="BD45" i="1"/>
  <c r="BT44" i="1"/>
  <c r="BD44" i="1"/>
  <c r="BT55" i="1"/>
  <c r="BT54" i="1"/>
  <c r="BL55" i="1"/>
  <c r="BL54" i="1"/>
  <c r="BD55" i="1"/>
  <c r="BD54" i="1"/>
  <c r="BT52" i="1"/>
  <c r="BL52" i="1"/>
  <c r="BD52" i="1"/>
  <c r="BT51" i="1"/>
  <c r="BL51" i="1"/>
  <c r="BD51" i="1"/>
  <c r="BT48" i="1"/>
  <c r="BL48" i="1"/>
  <c r="BD48" i="1"/>
  <c r="BT56" i="1"/>
  <c r="BZ56" i="1" s="1"/>
  <c r="BT50" i="1"/>
  <c r="BZ50" i="1" s="1"/>
  <c r="BT49" i="1"/>
  <c r="BZ49" i="1" s="1"/>
  <c r="BT42" i="1"/>
  <c r="BZ42" i="1" s="1"/>
  <c r="BT40" i="1"/>
  <c r="BZ40" i="1" s="1"/>
  <c r="BT39" i="1"/>
  <c r="BZ39" i="1" s="1"/>
  <c r="BY44" i="1" l="1"/>
  <c r="BZ44" i="1" s="1"/>
  <c r="BY45" i="1"/>
  <c r="BZ45" i="1" s="1"/>
  <c r="BY47" i="1"/>
  <c r="BZ47" i="1" s="1"/>
  <c r="BY54" i="1"/>
  <c r="BZ54" i="1" s="1"/>
  <c r="BY48" i="1"/>
  <c r="BZ48" i="1" s="1"/>
  <c r="BY52" i="1"/>
  <c r="BZ52" i="1" s="1"/>
  <c r="BY55" i="1"/>
  <c r="BZ55" i="1" s="1"/>
  <c r="BY51" i="1"/>
  <c r="BZ51" i="1" s="1"/>
  <c r="BQ9" i="1"/>
  <c r="BQ10" i="1"/>
  <c r="BQ11" i="1"/>
  <c r="BQ12" i="1"/>
  <c r="BQ13" i="1"/>
  <c r="BQ14" i="1"/>
  <c r="BQ15" i="1"/>
  <c r="BQ16" i="1"/>
  <c r="BQ17" i="1"/>
  <c r="BQ18" i="1"/>
  <c r="BQ19" i="1"/>
  <c r="BQ20" i="1"/>
  <c r="BQ21" i="1"/>
  <c r="BQ22" i="1"/>
  <c r="BQ23" i="1"/>
  <c r="BQ24" i="1"/>
  <c r="BQ31" i="1"/>
  <c r="BQ32" i="1"/>
  <c r="BQ34" i="1"/>
  <c r="BQ38" i="1"/>
  <c r="BQ39" i="1"/>
  <c r="BQ40" i="1"/>
  <c r="BQ41" i="1"/>
  <c r="BQ42" i="1"/>
  <c r="BQ43" i="1"/>
  <c r="BQ44" i="1"/>
  <c r="BQ45" i="1"/>
  <c r="BQ46" i="1"/>
  <c r="BQ47" i="1"/>
  <c r="BQ48" i="1"/>
  <c r="BQ49" i="1"/>
  <c r="BQ50" i="1"/>
  <c r="BQ51" i="1"/>
  <c r="BQ52" i="1"/>
  <c r="BQ53" i="1"/>
  <c r="BQ54" i="1"/>
  <c r="BQ55" i="1"/>
  <c r="BQ56" i="1"/>
  <c r="BQ57" i="1"/>
  <c r="BQ58" i="1"/>
  <c r="BQ59" i="1"/>
  <c r="BQ60" i="1"/>
  <c r="BQ61" i="1"/>
  <c r="BQ62" i="1"/>
  <c r="BQ63" i="1"/>
  <c r="BQ64" i="1"/>
  <c r="BQ65" i="1"/>
  <c r="BQ66" i="1"/>
  <c r="BQ67" i="1"/>
  <c r="BQ68" i="1"/>
  <c r="BQ8" i="1"/>
  <c r="BI9" i="1"/>
  <c r="BI10" i="1"/>
  <c r="BI11" i="1"/>
  <c r="BI12" i="1"/>
  <c r="BI13" i="1"/>
  <c r="BI14" i="1"/>
  <c r="BI16" i="1"/>
  <c r="BI17" i="1"/>
  <c r="BI18" i="1"/>
  <c r="BI19" i="1"/>
  <c r="BI20" i="1"/>
  <c r="BI21" i="1"/>
  <c r="BI22" i="1"/>
  <c r="BI23" i="1"/>
  <c r="BI24" i="1"/>
  <c r="BI31" i="1"/>
  <c r="BI32" i="1"/>
  <c r="BI34" i="1"/>
  <c r="BI38" i="1"/>
  <c r="BI39" i="1"/>
  <c r="BI40" i="1"/>
  <c r="BI41" i="1"/>
  <c r="BI42" i="1"/>
  <c r="BI43" i="1"/>
  <c r="BI44" i="1"/>
  <c r="BI45" i="1"/>
  <c r="BI46" i="1"/>
  <c r="BI47" i="1"/>
  <c r="BI48" i="1"/>
  <c r="BI49" i="1"/>
  <c r="BI50" i="1"/>
  <c r="BI51" i="1"/>
  <c r="BI52" i="1"/>
  <c r="BI53" i="1"/>
  <c r="BI54" i="1"/>
  <c r="BI55" i="1"/>
  <c r="BI56" i="1"/>
  <c r="BI57" i="1"/>
  <c r="BI58" i="1"/>
  <c r="BI59" i="1"/>
  <c r="BI60" i="1"/>
  <c r="BI61" i="1"/>
  <c r="BI62" i="1"/>
  <c r="BI63" i="1"/>
  <c r="BI64" i="1"/>
  <c r="BI65" i="1"/>
  <c r="BI66" i="1"/>
  <c r="BI67" i="1"/>
  <c r="BI68" i="1"/>
  <c r="BI8" i="1"/>
  <c r="BA9" i="1"/>
  <c r="BA10" i="1"/>
  <c r="BA11" i="1"/>
  <c r="BA12" i="1"/>
  <c r="BA13" i="1"/>
  <c r="BA14" i="1"/>
  <c r="BA15" i="1"/>
  <c r="BA16" i="1"/>
  <c r="BA17" i="1"/>
  <c r="BA18" i="1"/>
  <c r="BA19" i="1"/>
  <c r="BA20" i="1"/>
  <c r="BA21" i="1"/>
  <c r="BA22" i="1"/>
  <c r="BA23" i="1"/>
  <c r="BA24" i="1"/>
  <c r="BA25" i="1"/>
  <c r="BA26" i="1"/>
  <c r="BA27" i="1"/>
  <c r="BA28" i="1"/>
  <c r="BA29" i="1"/>
  <c r="BA30" i="1"/>
  <c r="BA31" i="1"/>
  <c r="BA32" i="1"/>
  <c r="BA33" i="1"/>
  <c r="BA34" i="1"/>
  <c r="BA35" i="1"/>
  <c r="BA36" i="1"/>
  <c r="BA37" i="1"/>
  <c r="BA38" i="1"/>
  <c r="BA39" i="1"/>
  <c r="BA40" i="1"/>
  <c r="BA41" i="1"/>
  <c r="BA42" i="1"/>
  <c r="BA43" i="1"/>
  <c r="BA44" i="1"/>
  <c r="BA45" i="1"/>
  <c r="BA46" i="1"/>
  <c r="BA47" i="1"/>
  <c r="BA48" i="1"/>
  <c r="BA49" i="1"/>
  <c r="BA50" i="1"/>
  <c r="BA51" i="1"/>
  <c r="BA52" i="1"/>
  <c r="BA53" i="1"/>
  <c r="BA54" i="1"/>
  <c r="BA55" i="1"/>
  <c r="BA56" i="1"/>
  <c r="BA57" i="1"/>
  <c r="BA58" i="1"/>
  <c r="BA59" i="1"/>
  <c r="BA60" i="1"/>
  <c r="BA61" i="1"/>
  <c r="BA62" i="1"/>
  <c r="BA63" i="1"/>
  <c r="BA64" i="1"/>
  <c r="BA65" i="1"/>
  <c r="BA66" i="1"/>
  <c r="BA67" i="1"/>
  <c r="BA68" i="1"/>
  <c r="BA8" i="1"/>
  <c r="DA8" i="1" l="1"/>
  <c r="CU19" i="1"/>
  <c r="DA19" i="1" s="1"/>
  <c r="CU48" i="1"/>
  <c r="CU47" i="1"/>
  <c r="CT64" i="1"/>
  <c r="CS64" i="1"/>
  <c r="CU64" i="1" s="1"/>
  <c r="CU24" i="1"/>
  <c r="CU21" i="1"/>
  <c r="DA21" i="1" s="1"/>
  <c r="CU20" i="1"/>
  <c r="DB39" i="1"/>
  <c r="DB21" i="1"/>
  <c r="DB20" i="1"/>
  <c r="DA20" i="1"/>
  <c r="DA67" i="1"/>
  <c r="DB66" i="1"/>
  <c r="DA66" i="1"/>
  <c r="DB65" i="1"/>
  <c r="DA65" i="1"/>
  <c r="DB64" i="1"/>
  <c r="DA63" i="1"/>
  <c r="DB61" i="1"/>
  <c r="DB56" i="1"/>
  <c r="DB53" i="1"/>
  <c r="DA53" i="1"/>
  <c r="DB50" i="1"/>
  <c r="DB49" i="1"/>
  <c r="DB43" i="1"/>
  <c r="DA43" i="1"/>
  <c r="DB42" i="1"/>
  <c r="DA42" i="1"/>
  <c r="DB41" i="1"/>
  <c r="DA41" i="1"/>
  <c r="DB40" i="1"/>
  <c r="CZ37" i="1"/>
  <c r="DA37" i="1" s="1"/>
  <c r="CZ36" i="1"/>
  <c r="DA36" i="1" s="1"/>
  <c r="CZ35" i="1"/>
  <c r="DA35" i="1" s="1"/>
  <c r="DB34" i="1"/>
  <c r="DB24" i="1"/>
  <c r="DA24" i="1"/>
  <c r="DB23" i="1"/>
  <c r="DA22" i="1"/>
  <c r="DB19" i="1"/>
  <c r="DB18" i="1"/>
  <c r="DA18" i="1"/>
  <c r="DB17" i="1"/>
  <c r="DA17" i="1"/>
  <c r="DB16" i="1"/>
  <c r="DA16" i="1"/>
  <c r="DA15" i="1"/>
  <c r="DA11" i="1"/>
  <c r="CU56" i="1"/>
  <c r="DA56" i="1" s="1"/>
  <c r="CU50" i="1"/>
  <c r="DA50" i="1" s="1"/>
  <c r="CU49" i="1"/>
  <c r="DA49" i="1" s="1"/>
  <c r="CS43" i="1"/>
  <c r="CU40" i="1"/>
  <c r="DA40" i="1" s="1"/>
  <c r="CU39" i="1"/>
  <c r="DA39" i="1" s="1"/>
  <c r="CU38" i="1"/>
  <c r="DA38" i="1" s="1"/>
  <c r="CM55" i="1"/>
  <c r="CE55" i="1"/>
  <c r="CU54" i="1"/>
  <c r="CM54" i="1"/>
  <c r="CE54" i="1"/>
  <c r="CU52" i="1"/>
  <c r="CM52" i="1"/>
  <c r="CE52" i="1"/>
  <c r="CU51" i="1"/>
  <c r="CM51" i="1"/>
  <c r="CE51" i="1"/>
  <c r="CM48" i="1"/>
  <c r="CE48" i="1"/>
  <c r="CM47" i="1"/>
  <c r="CE47" i="1"/>
  <c r="CM46" i="1"/>
  <c r="DA46" i="1" s="1"/>
  <c r="CM45" i="1"/>
  <c r="DA45" i="1" s="1"/>
  <c r="CM44" i="1"/>
  <c r="DA44" i="1" s="1"/>
  <c r="CZ55" i="1" l="1"/>
  <c r="DA55" i="1" s="1"/>
  <c r="DA64" i="1"/>
  <c r="CZ52" i="1"/>
  <c r="DA52" i="1" s="1"/>
  <c r="CZ51" i="1"/>
  <c r="DA51" i="1" s="1"/>
  <c r="CZ48" i="1"/>
  <c r="DA48" i="1" s="1"/>
  <c r="CZ47" i="1"/>
  <c r="DA47" i="1" s="1"/>
  <c r="CZ54" i="1"/>
  <c r="DA54" i="1" s="1"/>
  <c r="CU34" i="1" l="1"/>
  <c r="DA34" i="1" s="1"/>
  <c r="CU10" i="1" l="1"/>
  <c r="DA10" i="1" s="1"/>
  <c r="CU9" i="1"/>
  <c r="DA9" i="1" s="1"/>
  <c r="CU68" i="1" l="1"/>
  <c r="DA68" i="1" s="1"/>
  <c r="CR33" i="1" l="1"/>
  <c r="CR32" i="1"/>
  <c r="CR31" i="1"/>
  <c r="CR29" i="1"/>
  <c r="CR26" i="1"/>
  <c r="CR25" i="1"/>
  <c r="CJ33" i="1"/>
  <c r="CJ32" i="1"/>
  <c r="CJ31" i="1"/>
  <c r="CJ29" i="1"/>
  <c r="CJ26" i="1"/>
  <c r="CJ25" i="1"/>
  <c r="CB33" i="1"/>
  <c r="CB32" i="1"/>
  <c r="CB31" i="1"/>
  <c r="CB29" i="1"/>
  <c r="CB26" i="1"/>
  <c r="CB25" i="1"/>
  <c r="CU33" i="1"/>
  <c r="CM33" i="1"/>
  <c r="CE33" i="1"/>
  <c r="CU32" i="1"/>
  <c r="DA32" i="1" s="1"/>
  <c r="CU31" i="1"/>
  <c r="DA31" i="1" s="1"/>
  <c r="CU30" i="1"/>
  <c r="CM30" i="1"/>
  <c r="CE30" i="1"/>
  <c r="CU29" i="1"/>
  <c r="CM29" i="1"/>
  <c r="CE29" i="1"/>
  <c r="CU28" i="1"/>
  <c r="CM28" i="1"/>
  <c r="CE28" i="1"/>
  <c r="CU27" i="1"/>
  <c r="CM27" i="1"/>
  <c r="CE27" i="1"/>
  <c r="CU26" i="1"/>
  <c r="CM26" i="1"/>
  <c r="CE26" i="1"/>
  <c r="CU25" i="1"/>
  <c r="CM25" i="1"/>
  <c r="CE25" i="1"/>
  <c r="CZ28" i="1" l="1"/>
  <c r="DA28" i="1" s="1"/>
  <c r="CZ27" i="1"/>
  <c r="DA27" i="1" s="1"/>
  <c r="CZ26" i="1"/>
  <c r="DA26" i="1" s="1"/>
  <c r="CZ30" i="1"/>
  <c r="DA30" i="1" s="1"/>
  <c r="CZ25" i="1"/>
  <c r="DA25" i="1" s="1"/>
  <c r="CZ29" i="1"/>
  <c r="DA29" i="1" s="1"/>
  <c r="CZ33" i="1"/>
  <c r="DA33" i="1" s="1"/>
  <c r="CM14" i="1"/>
  <c r="CU13" i="1"/>
  <c r="CM13" i="1"/>
  <c r="CU12" i="1"/>
  <c r="CM12" i="1"/>
  <c r="CE14" i="1"/>
  <c r="CE13" i="1"/>
  <c r="CE12" i="1"/>
  <c r="DF12" i="1"/>
  <c r="DF13" i="1"/>
  <c r="DF14" i="1"/>
  <c r="CZ13" i="1" l="1"/>
  <c r="DA13" i="1" s="1"/>
  <c r="CZ14" i="1"/>
  <c r="DA14" i="1" s="1"/>
  <c r="CZ12" i="1"/>
  <c r="DA12" i="1" s="1"/>
  <c r="CU62" i="1"/>
  <c r="CM62" i="1"/>
  <c r="CE62" i="1"/>
  <c r="CU61" i="1"/>
  <c r="DA61" i="1" s="1"/>
  <c r="CU60" i="1"/>
  <c r="CM60" i="1"/>
  <c r="CE60" i="1"/>
  <c r="CU59" i="1"/>
  <c r="CM59" i="1"/>
  <c r="CE59" i="1"/>
  <c r="CU58" i="1"/>
  <c r="CM58" i="1"/>
  <c r="CE58" i="1"/>
  <c r="CU57" i="1"/>
  <c r="CM57" i="1"/>
  <c r="CE57" i="1"/>
  <c r="CZ57" i="1" l="1"/>
  <c r="DA57" i="1" s="1"/>
  <c r="CZ60" i="1"/>
  <c r="DA60" i="1" s="1"/>
  <c r="CZ62" i="1"/>
  <c r="DA62" i="1" s="1"/>
  <c r="CZ59" i="1"/>
  <c r="DA59" i="1" s="1"/>
  <c r="CZ58" i="1"/>
  <c r="DA58" i="1" s="1"/>
  <c r="EC68" i="1"/>
  <c r="EC67" i="1"/>
  <c r="EC66" i="1"/>
  <c r="EC64" i="1"/>
  <c r="EC63" i="1"/>
  <c r="EC61" i="1"/>
  <c r="EC56" i="1"/>
  <c r="EC41" i="1"/>
  <c r="EC40" i="1"/>
  <c r="EC39" i="1"/>
  <c r="EC23" i="1"/>
  <c r="J56" i="3" l="1"/>
  <c r="DV68" i="1" l="1"/>
  <c r="EB68" i="1" s="1"/>
  <c r="DV67" i="1"/>
  <c r="EB67" i="1" s="1"/>
  <c r="EB66" i="1"/>
  <c r="EC65" i="1"/>
  <c r="DV65" i="1"/>
  <c r="EB65" i="1" s="1"/>
  <c r="EB64" i="1"/>
  <c r="EB63" i="1"/>
  <c r="DV62" i="1"/>
  <c r="DN62" i="1"/>
  <c r="DF62" i="1"/>
  <c r="DV61" i="1"/>
  <c r="EB61" i="1" s="1"/>
  <c r="DV60" i="1"/>
  <c r="DN60" i="1"/>
  <c r="DF60" i="1"/>
  <c r="DV59" i="1"/>
  <c r="DN59" i="1"/>
  <c r="DF59" i="1"/>
  <c r="DV58" i="1"/>
  <c r="DN58" i="1"/>
  <c r="DF58" i="1"/>
  <c r="DV57" i="1"/>
  <c r="DN57" i="1"/>
  <c r="DF57" i="1"/>
  <c r="DV56" i="1"/>
  <c r="EB56" i="1" s="1"/>
  <c r="DN55" i="1"/>
  <c r="DF55" i="1"/>
  <c r="DV54" i="1"/>
  <c r="DN54" i="1"/>
  <c r="DF54" i="1"/>
  <c r="EC53" i="1"/>
  <c r="EB53" i="1"/>
  <c r="DV52" i="1"/>
  <c r="DN52" i="1"/>
  <c r="DF52" i="1"/>
  <c r="DV51" i="1"/>
  <c r="DN51" i="1"/>
  <c r="DF51" i="1"/>
  <c r="EC50" i="1"/>
  <c r="DV50" i="1"/>
  <c r="EB50" i="1" s="1"/>
  <c r="EC49" i="1"/>
  <c r="DV49" i="1"/>
  <c r="EB49" i="1" s="1"/>
  <c r="DV48" i="1"/>
  <c r="DN48" i="1"/>
  <c r="DF48" i="1"/>
  <c r="DV47" i="1"/>
  <c r="DN47" i="1"/>
  <c r="DF47" i="1"/>
  <c r="DN46" i="1"/>
  <c r="EB46" i="1" s="1"/>
  <c r="T46" i="1"/>
  <c r="DN45" i="1"/>
  <c r="EB45" i="1" s="1"/>
  <c r="T45" i="1"/>
  <c r="DN44" i="1"/>
  <c r="EB44" i="1" s="1"/>
  <c r="T44" i="1"/>
  <c r="EC43" i="1"/>
  <c r="EB43" i="1"/>
  <c r="EC42" i="1"/>
  <c r="DV42" i="1"/>
  <c r="EB42" i="1" s="1"/>
  <c r="EB41" i="1"/>
  <c r="DV40" i="1"/>
  <c r="EB40" i="1" s="1"/>
  <c r="DV39" i="1"/>
  <c r="EB39" i="1" s="1"/>
  <c r="EC38" i="1"/>
  <c r="EB38" i="1"/>
  <c r="DV37" i="1"/>
  <c r="DN37" i="1"/>
  <c r="DF37" i="1"/>
  <c r="EA36" i="1"/>
  <c r="EB36" i="1" s="1"/>
  <c r="DV35" i="1"/>
  <c r="DN35" i="1"/>
  <c r="DF35" i="1"/>
  <c r="EC34" i="1"/>
  <c r="DV34" i="1"/>
  <c r="EB34" i="1" s="1"/>
  <c r="DV33" i="1"/>
  <c r="DN33" i="1"/>
  <c r="DF33" i="1"/>
  <c r="EC32" i="1"/>
  <c r="EB32" i="1"/>
  <c r="EC31" i="1"/>
  <c r="EB31" i="1"/>
  <c r="DV30" i="1"/>
  <c r="DN30" i="1"/>
  <c r="DF30" i="1"/>
  <c r="DV29" i="1"/>
  <c r="DN29" i="1"/>
  <c r="DF29" i="1"/>
  <c r="DV28" i="1"/>
  <c r="DN28" i="1"/>
  <c r="DF28" i="1"/>
  <c r="DV27" i="1"/>
  <c r="DN27" i="1"/>
  <c r="DF27" i="1"/>
  <c r="DV26" i="1"/>
  <c r="DN26" i="1"/>
  <c r="DF26" i="1"/>
  <c r="DV25" i="1"/>
  <c r="DN25" i="1"/>
  <c r="DF25" i="1"/>
  <c r="EC24" i="1"/>
  <c r="DV24" i="1"/>
  <c r="EB24" i="1" s="1"/>
  <c r="EB23" i="1"/>
  <c r="EC22" i="1"/>
  <c r="EB22" i="1"/>
  <c r="EC21" i="1"/>
  <c r="DV21" i="1"/>
  <c r="EB21" i="1" s="1"/>
  <c r="EC20" i="1"/>
  <c r="DV20" i="1"/>
  <c r="EB20" i="1" s="1"/>
  <c r="EC19" i="1"/>
  <c r="DT19" i="1"/>
  <c r="DV19" i="1" s="1"/>
  <c r="EB19" i="1" s="1"/>
  <c r="EC18" i="1"/>
  <c r="EB18" i="1"/>
  <c r="DS18" i="1"/>
  <c r="EC17" i="1"/>
  <c r="EB17" i="1"/>
  <c r="DS17" i="1"/>
  <c r="EC16" i="1"/>
  <c r="EB16" i="1"/>
  <c r="DS16" i="1"/>
  <c r="EB15" i="1"/>
  <c r="DN14" i="1"/>
  <c r="DV13" i="1"/>
  <c r="DN13" i="1"/>
  <c r="DV12" i="1"/>
  <c r="DN12" i="1"/>
  <c r="EC11" i="1"/>
  <c r="EB11" i="1"/>
  <c r="EC10" i="1"/>
  <c r="EB10" i="1"/>
  <c r="EC9" i="1"/>
  <c r="EB9" i="1"/>
  <c r="EC8" i="1"/>
  <c r="EB8" i="1"/>
  <c r="EA12" i="1" l="1"/>
  <c r="EB12" i="1" s="1"/>
  <c r="EA30" i="1"/>
  <c r="EB30" i="1" s="1"/>
  <c r="EA14" i="1"/>
  <c r="EB14" i="1" s="1"/>
  <c r="EA62" i="1"/>
  <c r="EB62" i="1" s="1"/>
  <c r="EA27" i="1"/>
  <c r="EB27" i="1" s="1"/>
  <c r="EA60" i="1"/>
  <c r="EB60" i="1" s="1"/>
  <c r="EA25" i="1"/>
  <c r="EB25" i="1" s="1"/>
  <c r="EA37" i="1"/>
  <c r="EB37" i="1" s="1"/>
  <c r="EA47" i="1"/>
  <c r="EB47" i="1" s="1"/>
  <c r="EA13" i="1"/>
  <c r="EB13" i="1" s="1"/>
  <c r="EA55" i="1"/>
  <c r="EB55" i="1" s="1"/>
  <c r="EA26" i="1"/>
  <c r="EB26" i="1" s="1"/>
  <c r="EA33" i="1"/>
  <c r="EB33" i="1" s="1"/>
  <c r="EA59" i="1"/>
  <c r="EB59" i="1" s="1"/>
  <c r="EA29" i="1"/>
  <c r="EB29" i="1" s="1"/>
  <c r="EA52" i="1"/>
  <c r="EB52" i="1" s="1"/>
  <c r="EA58" i="1"/>
  <c r="EB58" i="1" s="1"/>
  <c r="EA28" i="1"/>
  <c r="EB28" i="1" s="1"/>
  <c r="EA35" i="1"/>
  <c r="EB35" i="1" s="1"/>
  <c r="EA48" i="1"/>
  <c r="EB48" i="1" s="1"/>
  <c r="EA51" i="1"/>
  <c r="EB51" i="1" s="1"/>
  <c r="EA54" i="1"/>
  <c r="EB54" i="1" s="1"/>
  <c r="EA57" i="1"/>
  <c r="EB57" i="1" s="1"/>
</calcChain>
</file>

<file path=xl/comments1.xml><?xml version="1.0" encoding="utf-8"?>
<comments xmlns="http://schemas.openxmlformats.org/spreadsheetml/2006/main">
  <authors>
    <author>Soporte</author>
    <author>Edgar Andrés Ortiz Vivas</author>
  </authors>
  <commentList>
    <comment ref="AZ7" authorId="0" shapeId="0">
      <text>
        <r>
          <rPr>
            <sz val="9"/>
            <color indexed="81"/>
            <rFont val="Tahoma"/>
            <family val="2"/>
          </rPr>
          <t xml:space="preserve">Incluye la evaluación del desempeño mensual y bimetsral
</t>
        </r>
      </text>
    </comment>
    <comment ref="CA7" authorId="0" shapeId="0">
      <text>
        <r>
          <rPr>
            <sz val="9"/>
            <color indexed="81"/>
            <rFont val="Tahoma"/>
            <family val="2"/>
          </rPr>
          <t xml:space="preserve">Incluye la evaluación del desempeño mensual y bimetsral
</t>
        </r>
      </text>
    </comment>
    <comment ref="DB7" authorId="0" shapeId="0">
      <text>
        <r>
          <rPr>
            <sz val="9"/>
            <color indexed="81"/>
            <rFont val="Tahoma"/>
            <family val="2"/>
          </rPr>
          <t xml:space="preserve">Incluye la evaluación del desempeño mensual y bimetsral
</t>
        </r>
      </text>
    </comment>
    <comment ref="EC7" authorId="0" shapeId="0">
      <text>
        <r>
          <rPr>
            <sz val="9"/>
            <color indexed="81"/>
            <rFont val="Tahoma"/>
            <family val="2"/>
          </rPr>
          <t xml:space="preserve">Incluye la evaluación del desempeño mensual y bimetsral
</t>
        </r>
      </text>
    </comment>
    <comment ref="J23" authorId="1" shapeId="0">
      <text>
        <r>
          <rPr>
            <b/>
            <sz val="9"/>
            <color indexed="81"/>
            <rFont val="Tahoma"/>
            <family val="2"/>
          </rPr>
          <t>Dias calendario</t>
        </r>
        <r>
          <rPr>
            <sz val="9"/>
            <color indexed="81"/>
            <rFont val="Tahoma"/>
            <family val="2"/>
          </rPr>
          <t xml:space="preserve">
</t>
        </r>
      </text>
    </comment>
    <comment ref="J36" authorId="1" shapeId="0">
      <text>
        <r>
          <rPr>
            <b/>
            <sz val="9"/>
            <color indexed="81"/>
            <rFont val="Tahoma"/>
            <family val="2"/>
          </rPr>
          <t>&lt;=8:30 minutos</t>
        </r>
      </text>
    </comment>
    <comment ref="F39" authorId="1" shapeId="0">
      <text>
        <r>
          <rPr>
            <b/>
            <sz val="9"/>
            <color indexed="81"/>
            <rFont val="Tahoma"/>
            <family val="2"/>
          </rPr>
          <t>Modificado, solicitud 2018IE5706 11/04/2018</t>
        </r>
        <r>
          <rPr>
            <sz val="9"/>
            <color indexed="81"/>
            <rFont val="Tahoma"/>
            <family val="2"/>
          </rPr>
          <t xml:space="preserve">
</t>
        </r>
      </text>
    </comment>
    <comment ref="F40" authorId="1" shapeId="0">
      <text>
        <r>
          <rPr>
            <b/>
            <sz val="9"/>
            <color indexed="81"/>
            <rFont val="Tahoma"/>
            <family val="2"/>
          </rPr>
          <t>Modificado, solicitud 2018IE5706 11/04/2018</t>
        </r>
        <r>
          <rPr>
            <sz val="9"/>
            <color indexed="81"/>
            <rFont val="Tahoma"/>
            <family val="2"/>
          </rPr>
          <t xml:space="preserve">
</t>
        </r>
      </text>
    </comment>
    <comment ref="J58" authorId="1" shapeId="0">
      <text>
        <r>
          <rPr>
            <b/>
            <sz val="9"/>
            <color indexed="81"/>
            <rFont val="Tahoma"/>
            <family val="2"/>
          </rPr>
          <t>dias</t>
        </r>
        <r>
          <rPr>
            <sz val="9"/>
            <color indexed="81"/>
            <rFont val="Tahoma"/>
            <family val="2"/>
          </rPr>
          <t xml:space="preserve">
</t>
        </r>
      </text>
    </comment>
    <comment ref="J60" authorId="1" shapeId="0">
      <text>
        <r>
          <rPr>
            <sz val="9"/>
            <color indexed="81"/>
            <rFont val="Tahoma"/>
            <family val="2"/>
          </rPr>
          <t xml:space="preserve">5 dias habiles
</t>
        </r>
      </text>
    </comment>
  </commentList>
</comments>
</file>

<file path=xl/comments2.xml><?xml version="1.0" encoding="utf-8"?>
<comments xmlns="http://schemas.openxmlformats.org/spreadsheetml/2006/main">
  <authors>
    <author>Soporte</author>
  </authors>
  <commentList>
    <comment ref="F3" authorId="0" shapeId="0">
      <text>
        <r>
          <rPr>
            <sz val="9"/>
            <color indexed="81"/>
            <rFont val="Tahoma"/>
            <family val="2"/>
          </rPr>
          <t xml:space="preserve">Se elimina de acuerdo a solicitud 2018IE5706 del 11/04/2018
</t>
        </r>
      </text>
    </comment>
  </commentList>
</comments>
</file>

<file path=xl/sharedStrings.xml><?xml version="1.0" encoding="utf-8"?>
<sst xmlns="http://schemas.openxmlformats.org/spreadsheetml/2006/main" count="3802" uniqueCount="1214">
  <si>
    <t>INFORMACIÓN BASICA DEL INDICADOR</t>
  </si>
  <si>
    <t>DESEMPEÑO</t>
  </si>
  <si>
    <t>No.</t>
  </si>
  <si>
    <t>Objetivo Estratégico</t>
  </si>
  <si>
    <t>Proceso</t>
  </si>
  <si>
    <t>Dependencia</t>
  </si>
  <si>
    <t>Clasificación (Estratégico / De Gestión)</t>
  </si>
  <si>
    <t>Nombre del indicador</t>
  </si>
  <si>
    <t>Objetivo del indicador</t>
  </si>
  <si>
    <t>Periodicidad</t>
  </si>
  <si>
    <t>Recursos</t>
  </si>
  <si>
    <t>Puntos de lectura</t>
  </si>
  <si>
    <t>Tipo de indicador</t>
  </si>
  <si>
    <t>Formula</t>
  </si>
  <si>
    <t>Escala de medición</t>
  </si>
  <si>
    <t>Fuente de datos</t>
  </si>
  <si>
    <t>Frecuencia de recolección datos</t>
  </si>
  <si>
    <t>Frecuencia de análisis de los datos</t>
  </si>
  <si>
    <t>MALO</t>
  </si>
  <si>
    <t>REGULAR</t>
  </si>
  <si>
    <t>BUENO</t>
  </si>
  <si>
    <t>EXCELENTE</t>
  </si>
  <si>
    <t>Proceso que suministran información y datos al indicador</t>
  </si>
  <si>
    <t>Responsable Calcular indicador</t>
  </si>
  <si>
    <t>Responsable de Analizar indicador</t>
  </si>
  <si>
    <t>Usuarios que utilizan la información (indicador)</t>
  </si>
  <si>
    <t>4. Fortalecer la capacidad de gestión y desarrollo institucional e interinstitucional, para consolidar la modernización de la UAECOB y llevarla a la excelencia</t>
  </si>
  <si>
    <t>Gestión de las Comunicaciones Internas y Externas</t>
  </si>
  <si>
    <t>1. Dirección</t>
  </si>
  <si>
    <t>De gestión</t>
  </si>
  <si>
    <t>Gestión Piezas de comunicaciones interna y Externa realizadas</t>
  </si>
  <si>
    <t>Evaluar la capacidad operativa del área de comunicaciones y prensa, frente al diseño y divulgación de piezas comunicativas</t>
  </si>
  <si>
    <t>Trimestral</t>
  </si>
  <si>
    <t>Personal y Tecnológico (Computador)</t>
  </si>
  <si>
    <t>Final de cada proceso</t>
  </si>
  <si>
    <t>Eficacia</t>
  </si>
  <si>
    <t>(Piezas de comunicación internas y externas realizadas / Piezas de comunicación programadas)*100</t>
  </si>
  <si>
    <t>Porcentaje</t>
  </si>
  <si>
    <t>Consolidado de piezas de comunicación realizadas</t>
  </si>
  <si>
    <t>Mensual</t>
  </si>
  <si>
    <t>&lt;70%</t>
  </si>
  <si>
    <t>≥70% y ≤90%</t>
  </si>
  <si>
    <t>&gt;90%</t>
  </si>
  <si>
    <t>(=100%)</t>
  </si>
  <si>
    <t>Oficina de Comunicaciones y Prensa</t>
  </si>
  <si>
    <t>Encargado de gestionar las piezas de comunicación</t>
  </si>
  <si>
    <t>Líder Oficina de Comunicaciones y Prensa</t>
  </si>
  <si>
    <t>Todas las Dependencias
Ciudadano</t>
  </si>
  <si>
    <t>Evaluación Independiente</t>
  </si>
  <si>
    <t>2. Oficina de Control Interno</t>
  </si>
  <si>
    <t>Fortalecimiento de la Cultura del Autocontrol, autorregulación y autogestión</t>
  </si>
  <si>
    <t>Generar en los servidores una actitud de hacer bien las cosas en condiciones de justicia, calidad, oportunidad, participación y transparencia</t>
  </si>
  <si>
    <t>semestral</t>
  </si>
  <si>
    <t xml:space="preserve">Humanos, físicos y Tecnológicos </t>
  </si>
  <si>
    <t>Final de cada actividad, el indicador se calcula sobre las actividades finalizadas</t>
  </si>
  <si>
    <t>Número de Actividades de fomento de control Realizadas/Número de Actividades de fomento de control Programadas)*100</t>
  </si>
  <si>
    <t>Actas de capacitación 
plegables, correos electrónicos tip´s o actividades realizadas.</t>
  </si>
  <si>
    <t>&lt;=50%</t>
  </si>
  <si>
    <t>&gt;50%</t>
  </si>
  <si>
    <t>&gt;=90%</t>
  </si>
  <si>
    <t>Evaluación y mejora continua</t>
  </si>
  <si>
    <t>Profesional 219 grado 20</t>
  </si>
  <si>
    <t>Jefe de la Oficina de Control Interno</t>
  </si>
  <si>
    <t>Alta Dirección
Oficina Asesora de Planeación
Jefe de la Oficina de Control Interno
Profesionales de la Oficina de Control Interno</t>
  </si>
  <si>
    <t>Eficiencia en la ejecución del Plan Anual de auditorias</t>
  </si>
  <si>
    <t>Controlar el cumplimiento del cronograma de las actividades a desarrollar en la vigencia</t>
  </si>
  <si>
    <t>Eficiencia</t>
  </si>
  <si>
    <t>(Número de actividades terminadas en los tiempos programados en el período/Número de actividades a terminar programadas en el período) *100</t>
  </si>
  <si>
    <t>Actas, reportes electrónicos e informes que reposan el archivo de la Oficina,  producto de las diferentes tareas realizadas</t>
  </si>
  <si>
    <t>Secretaría General de la Alcaldía Mayor
Alta Dirección
Oficina Asesora de Planeación
Jefe de la Oficina de Control Interno
Profesionales de la Oficina de Control Interno</t>
  </si>
  <si>
    <t>3. Oficina Asesora de Planeación</t>
  </si>
  <si>
    <t>Estratégico</t>
  </si>
  <si>
    <t>Riesgos Materializados</t>
  </si>
  <si>
    <t xml:space="preserve">Identificar los riesgos que se materializan, debido al incumplimiento de los controles por parte de las responsables </t>
  </si>
  <si>
    <t>Semestral</t>
  </si>
  <si>
    <t>Seguimiento durante el proceso a los controles para mitigar la materialización de los riesgos</t>
  </si>
  <si>
    <t xml:space="preserve">(Número de riesgos materializados / Número total de riesgos del periodo anterior)*100 </t>
  </si>
  <si>
    <t>Matriz de seguimiento a los Riesgos la UAECOB</t>
  </si>
  <si>
    <t>&gt;20%</t>
  </si>
  <si>
    <t>&gt;15% y  &lt;=20%</t>
  </si>
  <si>
    <t>&lt;=15%</t>
  </si>
  <si>
    <t>&lt;=10%</t>
  </si>
  <si>
    <t>Área de Mejora Continua de la OAP</t>
  </si>
  <si>
    <t>Responsables Dependencias de la UAECOB</t>
  </si>
  <si>
    <t>Cumplimiento en la atención de incidentes reportados a la mesa de ayuda.</t>
  </si>
  <si>
    <t>Medir el cumplimiento en la atención de incidentes reportados a la mesa de ayuda mediante el aplicativo ARANDA</t>
  </si>
  <si>
    <t>*Reportes Aplicativo Aranda.
*Personal Mesa de Ayuda</t>
  </si>
  <si>
    <t>Final del proceso de atención a incidentes</t>
  </si>
  <si>
    <t>(Casos atendidos a satisfacción/ No. de casos reportados)*100</t>
  </si>
  <si>
    <t>Aplicativo ARANDA</t>
  </si>
  <si>
    <t>Diaria</t>
  </si>
  <si>
    <t>&lt; 75%</t>
  </si>
  <si>
    <t>(&gt;= 75% y &lt; 85%)</t>
  </si>
  <si>
    <t>(&gt;= 85% y &lt; 100%)</t>
  </si>
  <si>
    <t>(= 100%)</t>
  </si>
  <si>
    <t>Mesa de ayuda, Área de tecnología OAP</t>
  </si>
  <si>
    <t>Andrés Veloza Garibello</t>
  </si>
  <si>
    <t>Mariano Garrido</t>
  </si>
  <si>
    <t>Oficina Asesora de Planeación</t>
  </si>
  <si>
    <t>Disponibilidad de servidores -Infraestructura-</t>
  </si>
  <si>
    <t>Medir la disponibilidad de las herramientas de alojamiento e infraestructura relacionada con los servidores de la Entidad</t>
  </si>
  <si>
    <t>*Reportes de los propios servidores (logs, etc.)
*Informes mensuales de incidentes</t>
  </si>
  <si>
    <t xml:space="preserve">Final del proceso </t>
  </si>
  <si>
    <t>(Tiempo total de disponibilidad de servidores / Tiempo total de operación) *100</t>
  </si>
  <si>
    <t>Herramientas servidores e informes mensuales de incidentes</t>
  </si>
  <si>
    <t>Semanal</t>
  </si>
  <si>
    <t>Oficina de infraestructura</t>
  </si>
  <si>
    <t>Disponibilidad de canales de acceso a internet</t>
  </si>
  <si>
    <t>Medir la disponibilidad de los canales de acceso a internet</t>
  </si>
  <si>
    <t>*Informes mensuales de desempeño del servicio
*Informe de desempeño del ISP</t>
  </si>
  <si>
    <t>(Tiempo total de disponibilidad de servicio / Tiempo total de operación) *100</t>
  </si>
  <si>
    <t>Cumplimiento en la atención a requerimientos de software de la Entidad</t>
  </si>
  <si>
    <t>Medir el cumplimiento en la atención a requerimientos sobre los aplicativos existentes o a desarrollar</t>
  </si>
  <si>
    <t>*Informe mensual de requerimientos solicitados</t>
  </si>
  <si>
    <t>Final del proceso</t>
  </si>
  <si>
    <t>Informe mensual + Aplicación Aranda</t>
  </si>
  <si>
    <t>(&gt; 75% y &lt; 85%)</t>
  </si>
  <si>
    <t>(&gt; 85% y &lt; 100%)</t>
  </si>
  <si>
    <t>GRT</t>
  </si>
  <si>
    <t>Gestión Estratégica</t>
  </si>
  <si>
    <t>Cumplimiento de los productos del Plan de acción Institucional</t>
  </si>
  <si>
    <t>Verificar el cumplimiento ponderado de las metas de los productos programados en el plan de acción Institucional</t>
  </si>
  <si>
    <t xml:space="preserve">*Personal
*Físicos
*Tecnológicos </t>
  </si>
  <si>
    <t>Al finalizar del cierre trimestral con el reporte por parte de las Dependencias.</t>
  </si>
  <si>
    <r>
      <rPr>
        <b/>
        <sz val="11"/>
        <color indexed="8"/>
        <rFont val="Calibri"/>
        <family val="2"/>
        <scheme val="minor"/>
      </rPr>
      <t>PROMEDIO</t>
    </r>
    <r>
      <rPr>
        <sz val="11"/>
        <color theme="1"/>
        <rFont val="Calibri"/>
        <family val="2"/>
        <scheme val="minor"/>
      </rPr>
      <t xml:space="preserve"> (Avance ponderado de los productos de los planes de acción por Dependencia que hacen parte del Plan de Acción Institucional.</t>
    </r>
  </si>
  <si>
    <t>Formato de Reporte y seguimiento trimestral al Plan de acción Institucional.</t>
  </si>
  <si>
    <t xml:space="preserve">Monitoreo mensual </t>
  </si>
  <si>
    <t>(&gt; 50% y &lt;90%)</t>
  </si>
  <si>
    <t>(&gt;= 90% y &lt;100%)</t>
  </si>
  <si>
    <t>Grupo de Gestión Estratégica</t>
  </si>
  <si>
    <t>Responsable Seguimiento al Plan de Acción Institucional</t>
  </si>
  <si>
    <t>Todas las Dependencias de la Entidad.</t>
  </si>
  <si>
    <t>Avance acumulado en la gestión de las actividades del Plan de Acción Institucional.</t>
  </si>
  <si>
    <t>Verificar el cumplimiento ponderado de todas las actividades que hacen parte del plan de acción Institucional.</t>
  </si>
  <si>
    <r>
      <rPr>
        <b/>
        <sz val="11"/>
        <color indexed="8"/>
        <rFont val="Calibri"/>
        <family val="2"/>
        <scheme val="minor"/>
      </rPr>
      <t>PROMEDIO</t>
    </r>
    <r>
      <rPr>
        <sz val="11"/>
        <color theme="1"/>
        <rFont val="Calibri"/>
        <family val="2"/>
        <scheme val="minor"/>
      </rPr>
      <t xml:space="preserve"> (Avance ponderado de las actividades de los planes de acción por Dependencia que hacen parte del Plan de Acción Institucional.</t>
    </r>
  </si>
  <si>
    <t>Avance en la gestión de las actividades del Plan de Acción Institucional en el periodo evaluado.</t>
  </si>
  <si>
    <t>verificar que actividades debieron cumplirse en el periodo evaluado</t>
  </si>
  <si>
    <r>
      <rPr>
        <b/>
        <sz val="11"/>
        <color indexed="8"/>
        <rFont val="Calibri"/>
        <family val="2"/>
        <scheme val="minor"/>
      </rPr>
      <t>PROMEDIO</t>
    </r>
    <r>
      <rPr>
        <sz val="11"/>
        <color theme="1"/>
        <rFont val="Calibri"/>
        <family val="2"/>
        <scheme val="minor"/>
      </rPr>
      <t xml:space="preserve"> (Avance ponderado de las actividades del periodo evaluado de los planes de acción por Dependencia que hacen parte del Plan de Acción Institucional.</t>
    </r>
  </si>
  <si>
    <t>Seguimiento a la ejecución presupuestal de los Proyectos de Inversión vigencia actual de la UAECOB.</t>
  </si>
  <si>
    <t>Realizar el seguimiento a los compromisos de las Dependencias responsables de la ejecución presupuestal de los proyectos de inversión.</t>
  </si>
  <si>
    <t>Durante el proceso en el marco de los comités de contratación y /o Directivos se le realiza seguimiento y control a la ejecución de los Proyectos de inversión</t>
  </si>
  <si>
    <t>(Porcentaje comprometido del presupuesto de inversión asignado/ Porcentaje programado del presupuesto de inversión en el periodo)*100</t>
  </si>
  <si>
    <t>*Predis (Presupuesto Distrital SDH)
*Matriz base Plan de Contratación</t>
  </si>
  <si>
    <t>(&gt;= 70% y &lt;85%)</t>
  </si>
  <si>
    <t>(&gt;= 85% y &lt;=95%)</t>
  </si>
  <si>
    <t>Responsables seguimiento Predis y Presupuesto de Inversión.</t>
  </si>
  <si>
    <t>Todas las Dependencias de la Entidad. (En el marco del comité Directivo)</t>
  </si>
  <si>
    <t>De Gestión</t>
  </si>
  <si>
    <t>Oportunidad en la expedición de viabilidades</t>
  </si>
  <si>
    <t>Controlar el tiempo de expedición de las viabilidades solicitadas</t>
  </si>
  <si>
    <t>Al finalizar</t>
  </si>
  <si>
    <t>(Número de viabilidades expedidas en un término no mayor  a 2 días hábiles  / Número de viabilidades solicitadas en el periodo)*100</t>
  </si>
  <si>
    <t>matriz de control de viabilidades</t>
  </si>
  <si>
    <t>Responsables seguimiento Predis y Presupuesto.</t>
  </si>
  <si>
    <t>Responsables seguimiento Presupuesto</t>
  </si>
  <si>
    <t>Oficina de Planeación</t>
  </si>
  <si>
    <t>Gestión de Asuntos Jurídicos</t>
  </si>
  <si>
    <t>4. Oficina Asesora Jurídica</t>
  </si>
  <si>
    <t>Asistencia Conciliaciones Prejudiciales y Judiciales</t>
  </si>
  <si>
    <t>Cuantificar la gestión de la Oficina Asesora Jurídica en el cumplimiento de la asistencia a las audiencias de conciliación prejudicial y Judicial, conforme a las citaciones que se entreguen en la UAECOBB</t>
  </si>
  <si>
    <t>*Personal y tecnológicos</t>
  </si>
  <si>
    <t>(Asistencia a audiencias conciliación Prejudicial + Asistencia a audiencias conciliación Judicial) / (Citaciones para audiencia de conciliación Prejudicial radicadas en la UAECOB + Notificaciones para audiencia de conciliación judicial)*100</t>
  </si>
  <si>
    <t>Telegramas de citación y Autos recibidos en la UAECOBB</t>
  </si>
  <si>
    <t>≥71% y ≤80%</t>
  </si>
  <si>
    <t>&gt;81%</t>
  </si>
  <si>
    <t>Oficina Asesora Jurídica</t>
  </si>
  <si>
    <t xml:space="preserve">Responsable del seguimiento de las asistencia a las audiencias de conciliación prejudicial y Judicial, </t>
  </si>
  <si>
    <t>Todas las Dependencias de la Entidad</t>
  </si>
  <si>
    <t>Estudio de solicitudes de conciliación</t>
  </si>
  <si>
    <t>Cuantificar la gestión de la Oficina Asesora Jurídica en el cumplimiento del análisis  de las solicitudes de  conciliación que se radiquen en la UAECOB, mediante las fichas técnicas respectivas.</t>
  </si>
  <si>
    <t>(Número de fichas técnicas de conciliación analizadas en comité) / (Número de solicitudes de conciliación)*100</t>
  </si>
  <si>
    <t>Solicitudes de conciliación radicadas en la entidad</t>
  </si>
  <si>
    <t>&lt;90%</t>
  </si>
  <si>
    <t>≥90% y &lt;99%</t>
  </si>
  <si>
    <t>(=99%)</t>
  </si>
  <si>
    <t>Responsable de Conciliaciones</t>
  </si>
  <si>
    <t>Aprobación de Estudios Previos</t>
  </si>
  <si>
    <t xml:space="preserve">Evaluar el Porcentaje de estudios previos asesorados jurídicamente por los abogados del área de contratación </t>
  </si>
  <si>
    <t>EFICIENCIA</t>
  </si>
  <si>
    <t>(Número de Estudios Previos asesorados / Número de estudios previos radicados en la OAJ) * 100</t>
  </si>
  <si>
    <t>Libro de Radicación OAJ
Documento Estudios Previos</t>
  </si>
  <si>
    <t>&gt;90 y ≤95%</t>
  </si>
  <si>
    <t>&gt;95%</t>
  </si>
  <si>
    <t>Abogados Área de Contratación</t>
  </si>
  <si>
    <t>Promedio expedición minutas Prestación de servicios</t>
  </si>
  <si>
    <t>Determinar la oportunidad en la elaboración de la minutas de prestación de servicios luego del cumplimiento de los requisitos exigidos</t>
  </si>
  <si>
    <t>Bimestral</t>
  </si>
  <si>
    <t>(Promedio (Fecha de entrega de la minuta para firma de Dirección - Fecha de radicación para elaboración de Minuta))</t>
  </si>
  <si>
    <t>Libro de Radicación OAJ
Libro de Radicación en Dirección</t>
  </si>
  <si>
    <t>&gt;6</t>
  </si>
  <si>
    <t>&gt;4 y ≤6 días</t>
  </si>
  <si>
    <t>≤4</t>
  </si>
  <si>
    <t>≤3</t>
  </si>
  <si>
    <t>Oportunidad de respuesta a  Derechos de Petición</t>
  </si>
  <si>
    <t>Evaluar la oportunidad de respuesta a Derechos de Petición de competencia de la OAJ</t>
  </si>
  <si>
    <t>(Número de Derechos de petición respondidos oportunamente por la OAJ / Total de derechos de petición con vencimiento en el periodo de competencia de la OAJ)*100</t>
  </si>
  <si>
    <t xml:space="preserve">Radicado Cordis de Derechos de Petición
</t>
  </si>
  <si>
    <t>&lt;100%</t>
  </si>
  <si>
    <t>No Aplica</t>
  </si>
  <si>
    <t>3. Consolidar la Gestión del Conocimiento a través del modelo de Gestión del Riesgo y sus líneas de acción</t>
  </si>
  <si>
    <t>Conocimiento del Riesgo</t>
  </si>
  <si>
    <t>5. Subdirección de Gestión del Riesgo</t>
  </si>
  <si>
    <t>Oportunidad en emisión de constancias de la investigaciones de incendios</t>
  </si>
  <si>
    <t>Hacer seguimiento al tiempo promedio de respuesta de constancias desde su solicitud</t>
  </si>
  <si>
    <t>mensual</t>
  </si>
  <si>
    <t>humanos, físicos y tecnológicos.</t>
  </si>
  <si>
    <t>Final de cada periodo, después de hacer cierre de semestre</t>
  </si>
  <si>
    <t>(Constancias respondidas oportunamente / Total de constancias respondidas en el periodo)*100</t>
  </si>
  <si>
    <t xml:space="preserve">Base de datos e informe s de Gestión Mensual </t>
  </si>
  <si>
    <t>&lt;= 90%</t>
  </si>
  <si>
    <t>(&gt; 91% y &lt; 98%)</t>
  </si>
  <si>
    <t>&gt;=100%</t>
  </si>
  <si>
    <t>Equipo de Investigación de Incendios</t>
  </si>
  <si>
    <t>Determinación de causas de investigación de incendios</t>
  </si>
  <si>
    <t>Determinar la efectividad en la determinación de las causas de  los incendios</t>
  </si>
  <si>
    <t>(Número de investigaciones donde se determinaron causas / Investigaciones atendidas en el periodo)*100</t>
  </si>
  <si>
    <t>Personas que aprueban el curso de brigadas contra incendio clase I</t>
  </si>
  <si>
    <t>Medir la cantidad de personas que aprueban el curso de brigadas contra incendio clase I</t>
  </si>
  <si>
    <t>eficiencia</t>
  </si>
  <si>
    <t>(Número de personas que aprobaron la capacitación a brigadas contra incendios clase I) / (Número de personas que cursaron la capacitación a brigadas contra incendios clase I) * 100</t>
  </si>
  <si>
    <t>Base de datos de capacitación a brigadas contra incendio clase I</t>
  </si>
  <si>
    <t>&lt;= 75%</t>
  </si>
  <si>
    <t>(&gt; 76% y &lt; 78%)</t>
  </si>
  <si>
    <t>(=79%)</t>
  </si>
  <si>
    <t>&gt;=80%</t>
  </si>
  <si>
    <t>Reducción del Riesgo</t>
  </si>
  <si>
    <t>Personal de Reducción del riesgo</t>
  </si>
  <si>
    <t>2. Generar corresponsabilidad del riesgo mediante la prevención, mitigación, transferencia y preparación con la comunidad ante el riesgo de incendios, incidentes con materiales peligrosos y rescates en general</t>
  </si>
  <si>
    <t>Nivel de efectividad de sensibilización de la comunidad en auto revisión de establecimientos</t>
  </si>
  <si>
    <t>Evaluar el nivel de interiorización en las personas que asistieron a la sensibilización e auto revisión de establecimientos</t>
  </si>
  <si>
    <t>Final de cada periodo, después de hacer cierre de mes</t>
  </si>
  <si>
    <t>(Número conceptos ratificados en auto revisiones a establecimientos visitados/ total establecimientos de riesgo bajo con seguimiento en el periodo) * 100</t>
  </si>
  <si>
    <t>Informe mensual del personal operativo de la subdirección de gestión del Riesgo</t>
  </si>
  <si>
    <t>&lt;= 80%</t>
  </si>
  <si>
    <t>(&gt; 81% y &lt; 83%)</t>
  </si>
  <si>
    <t>(=84%)</t>
  </si>
  <si>
    <t>&gt;=85%</t>
  </si>
  <si>
    <t>Eventos masivos de alta complejidad  asistidos por la UAECOB,  que garantizan las condiciones mínimas de seguridad a la ciudadanía.</t>
  </si>
  <si>
    <t>Identificar el grado porcentual de cumplimiento de asistencia de la UAECOB a los eventos masivos de alta complejidad que tengan concepto favorable.</t>
  </si>
  <si>
    <t xml:space="preserve">(Número  de eventos de alta complejidad asistidas / Total de solicitudes de eventos alta complejidad en el periodo)*100 </t>
  </si>
  <si>
    <t>Base de datos aglomeraciones alta complejidad</t>
  </si>
  <si>
    <t>Personal de Conocimiento del Riesgo</t>
  </si>
  <si>
    <t>Revisiones técnicas de riesgo moderado y alto realizadas oportunamente</t>
  </si>
  <si>
    <t>Evaluar la oportunidad en la realización de revisiones técnicas de riesgo moderado y alto.</t>
  </si>
  <si>
    <t>(Número de revisiones técnicas de riesgo moderado y alto realizadas oportunamente según el periodo de medición)/ Total de revisiones técnicas  de riesgo moderado y alto radicadas en el periodo anterior)*100</t>
  </si>
  <si>
    <t>Revisiones de riesgo moderado y alto realizadas oportunamente</t>
  </si>
  <si>
    <t>Nivel de cumplimiento de las acciones asignadas a la  UAECOB en el Plan de Acción de la Comisión Distrital Prevención y Mitigación de Incendios Forestales</t>
  </si>
  <si>
    <t>Evidenciar el nivel de cumplimiento de las actividades asignadas a la UAECOB en el marco de la Comisión Distrital Prevención y Mitigación de Incendios Forestales.</t>
  </si>
  <si>
    <t>(Nº de actividades desarrolladas en el plan de acción /  Nº de actividades asignadas a la UAECOB en el plan de acción )*100</t>
  </si>
  <si>
    <t>TRD - CARPETA 500-53.26 - INFORMES DE LA UAECOB EN EL PLAN DE ACCION DELA COMISION DISTRITAL DE INCENDIOS FORESTALES</t>
  </si>
  <si>
    <t>Asesoría y acompañamiento a ejercicios de entrenamiento (simulaciones y Simulacros)</t>
  </si>
  <si>
    <t>Realizar seguimiento a los ejercicios de entrenamiento que se soliciten a la Subdirección de Gestión del Riesgo</t>
  </si>
  <si>
    <t>(Numero de asesoría y/o acompañamientos a simulacros y simulaciones realizados)/(Numero total de solicitudes radicadas en el periodo)* 100</t>
  </si>
  <si>
    <t>TRD - CARPETA 500-93 SIMULACROS Y SIMULACIONES</t>
  </si>
  <si>
    <t xml:space="preserve">Oportunidad de gestión en la capacitación comunitaria.   </t>
  </si>
  <si>
    <t xml:space="preserve">Medir el nivel de gestión de la Subdirección de Gestión del Riesgo frente a los requerimientos de capacitación comunitaria. </t>
  </si>
  <si>
    <t>(Número de capacitación comunitaria tramitada) / (Numero total de solicitudes en el periodo) * 100</t>
  </si>
  <si>
    <t>Base de datos de Capacitación comunitaria.</t>
  </si>
  <si>
    <t>Gestión Integral de Incendios</t>
  </si>
  <si>
    <t>6. Subdirección Operativa</t>
  </si>
  <si>
    <t>Actualización de procedimientos para la atención de incendios de la UAECOB.</t>
  </si>
  <si>
    <t>Actualizar los procedimientos asociados al proceso de Atención de Incendios desactualizados con mas de 2,5 años.</t>
  </si>
  <si>
    <t>Tecnológicos,
Físicos, 
Operativos,
Asesorías de planeación</t>
  </si>
  <si>
    <t>Finalizada la actualización de los procedimientos objeto de medición</t>
  </si>
  <si>
    <t>(# procedimientos de incendios actualizados/# procedimientos de incendios con mas de 2,5 años de vigencia)</t>
  </si>
  <si>
    <t>Procedimientos publicados en ruta de la calidad</t>
  </si>
  <si>
    <t>trimestral</t>
  </si>
  <si>
    <t xml:space="preserve"> &lt;=55%</t>
  </si>
  <si>
    <t>56%-75%</t>
  </si>
  <si>
    <t>76%-85%</t>
  </si>
  <si>
    <t>86%-100%</t>
  </si>
  <si>
    <t>Líderes funcionales de los grupos especiales y las 17 Estaciones, áreas de la UAECOB en la que desempeñan funciones el personal operativo</t>
  </si>
  <si>
    <t>Profesional del Sistema Integrado de Gestión de la Subdirección Operativa</t>
  </si>
  <si>
    <t>Profesional Sub.Operativa</t>
  </si>
  <si>
    <t>Subdirector Operativo y las 17 estaciones.</t>
  </si>
  <si>
    <t>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t>
  </si>
  <si>
    <t>Disponibilidad de personal</t>
  </si>
  <si>
    <t>Contar con la disponibilidad de personal permanente garantizando el funcionamiento.</t>
  </si>
  <si>
    <t>Tecnológicos,
Físicos, 
Personal</t>
  </si>
  <si>
    <t>* Aplicativo de control de disponibilidad.
*Análisis mensual y
*Análisis anual.</t>
  </si>
  <si>
    <t>cantidad personal operativo reportado como disponible en el turno o sección/cantidad personal asignado en el turno o sección</t>
  </si>
  <si>
    <t>*Estaciones y 
*Central de radio</t>
  </si>
  <si>
    <t>Diario  y mensual</t>
  </si>
  <si>
    <t xml:space="preserve"> &lt;=44%</t>
  </si>
  <si>
    <t>45%-54%</t>
  </si>
  <si>
    <t>55%-64%</t>
  </si>
  <si>
    <t xml:space="preserve">&gt;=65% </t>
  </si>
  <si>
    <t>17 Estaciones, áreas de la UAECOB en la que desempeñan funciones el personal operativo</t>
  </si>
  <si>
    <t>Profesional Sub.Operativa (Disponibilidad de personal)</t>
  </si>
  <si>
    <t>Tiempo de respuesta servicios IMER</t>
  </si>
  <si>
    <t>Buscar estrategias que permitan mejorar el tiempo de respuesta durante el año 2018  de acuerdo con  el  Indicador PMR - Meta Plan (tiempo estimado 2018 ≤ 8:30 minutos.)</t>
  </si>
  <si>
    <t>≤ 8:30 minutos</t>
  </si>
  <si>
    <t>Registro PROCAD Base de datos única información de incidentes de la CCC.</t>
  </si>
  <si>
    <t xml:space="preserve">Promedio tiempos de respuesta  de servicios IMER  </t>
  </si>
  <si>
    <t>Tiempo (minutos)</t>
  </si>
  <si>
    <t>*Registro PROCAD Base de datos única información de incidentes de la CCC.</t>
  </si>
  <si>
    <t>Permanente</t>
  </si>
  <si>
    <t xml:space="preserve"> &gt; 9:10</t>
  </si>
  <si>
    <t>(&gt; 8:35 y &lt; 9:09)</t>
  </si>
  <si>
    <t>(=8:34)</t>
  </si>
  <si>
    <t>&lt;8:30:00</t>
  </si>
  <si>
    <t>17 Estaciones en las que se desarrollan actividades misionales.
Profesional Apoyo Manejo de Información - Sub. Operativa.</t>
  </si>
  <si>
    <t>Profesional Apoyo Manejo de Información - Sub. Operativa.</t>
  </si>
  <si>
    <t>Estadística de atención  de emergencias, incidentes y/o eventos por estación, localidad y fuera del Distrito Capital que fueron atendidos por la UAECOB.</t>
  </si>
  <si>
    <t>Establecer la frecuencia, tipo y cantidad de servicios atendidos por la UAECOB que sirvan de insumos para la toma de decisiones</t>
  </si>
  <si>
    <t>Base de datos única información de incidentes de la CCC.</t>
  </si>
  <si>
    <t>Tipo de emergencia  según lo requerido / Total de emergencias atendidos por la UAECOB.</t>
  </si>
  <si>
    <t xml:space="preserve"> &lt;=50%</t>
  </si>
  <si>
    <t>51%-60%</t>
  </si>
  <si>
    <t>61%-85%</t>
  </si>
  <si>
    <t>Gestión Integrada</t>
  </si>
  <si>
    <t>7. Subdirección de Gestión Corporativa</t>
  </si>
  <si>
    <t>Cumplimiento de las acciones de los subsistemas</t>
  </si>
  <si>
    <t>Medir el cumplimiento de las acciones planteadas por los subsistemas</t>
  </si>
  <si>
    <t>Final de cada periodo, después de que los subsistemas hayan realizado su gestión</t>
  </si>
  <si>
    <t>(% del promedio de cumplimiento de las acciones reportadas por los subsistemas)</t>
  </si>
  <si>
    <t>Registros evidenciados de las acciones planteadas por los subsistemas</t>
  </si>
  <si>
    <t>&lt;60 %</t>
  </si>
  <si>
    <r>
      <rPr>
        <u/>
        <sz val="11"/>
        <color indexed="8"/>
        <rFont val="Calibri"/>
        <family val="2"/>
        <scheme val="minor"/>
      </rPr>
      <t>&gt;</t>
    </r>
    <r>
      <rPr>
        <sz val="11"/>
        <color indexed="8"/>
        <rFont val="Calibri"/>
        <family val="2"/>
        <scheme val="minor"/>
      </rPr>
      <t>60 y &lt; 80</t>
    </r>
  </si>
  <si>
    <t xml:space="preserve"> =80 Y &lt;95</t>
  </si>
  <si>
    <t>&gt; 95 %</t>
  </si>
  <si>
    <t>Subsistemas del SIG  que cuenten con indicadores</t>
  </si>
  <si>
    <t>Apoyo SIG</t>
  </si>
  <si>
    <t>Coordinación SIG</t>
  </si>
  <si>
    <t>Directivos, Oficina Asesora de Planeación, coordinadores y referentes del SIG</t>
  </si>
  <si>
    <t>Gestión Asuntos Jurídicos</t>
  </si>
  <si>
    <t>medir el cumplimiento de la eficacia de los trabajadores de la Oficina de control interno disciplinarios.</t>
  </si>
  <si>
    <t>El indicador se calcula sobre los procesos impulsados</t>
  </si>
  <si>
    <t>libro de registro de procesos aperturados.
Tabla de Excel donde resume la gestión de los procesos</t>
  </si>
  <si>
    <t>&lt;50%</t>
  </si>
  <si>
    <t>Oficina de Control Interno</t>
  </si>
  <si>
    <t>Asistente Administrativa OCDI</t>
  </si>
  <si>
    <t>Coordinador OCDI</t>
  </si>
  <si>
    <t>Directivos</t>
  </si>
  <si>
    <t>cumplimiento del programa de capacitación de CID en las estaciones de la UAECOB</t>
  </si>
  <si>
    <t>Prevenir y capacitar a los funcionarios de la UAECOB en los diferentes aspectos disciplinarios</t>
  </si>
  <si>
    <t xml:space="preserve">Seguimiento al cronograma de capacitación </t>
  </si>
  <si>
    <t>(Número de estaciones capacitadas en temas de prevención / total de las estaciones *100</t>
  </si>
  <si>
    <t>Actas de asistencia y desarrollo de la metodología planificada.
Responsables de las capacitaciones.</t>
  </si>
  <si>
    <t>&gt;51 y &lt; 81</t>
  </si>
  <si>
    <t xml:space="preserve"> =80 Y &lt;100</t>
  </si>
  <si>
    <t>Tiempo de respuesta para decisión de quejas.</t>
  </si>
  <si>
    <t>oportunidad en los tiempos de respuesta</t>
  </si>
  <si>
    <t>Inicio, durante y final del proceso que respuesta</t>
  </si>
  <si>
    <t>Actas de reparto y libro apertura de procesos.</t>
  </si>
  <si>
    <t>Gestión de PQRS</t>
  </si>
  <si>
    <t>Medición del nivel de satisfacción general del ciudadano en los puntos de atención de la UAECOB.</t>
  </si>
  <si>
    <t>Medir el nivel de satisfacción en cuanto a tiempo de respuesta, claridad de la información y trato digno. En el punto principal y red CADE</t>
  </si>
  <si>
    <t>Personal
Físicos(Papelería, Espacio adecuado)
Tecnológicos (encuestas Tabuladas en Excel)</t>
  </si>
  <si>
    <t>Final del ejercicio de atención se mide la satisfacción del ciudadano</t>
  </si>
  <si>
    <t>(% del promedio  de calificación positiva de la encuesta.)</t>
  </si>
  <si>
    <t>Encuestas físicas diligenciadas por la ciudadanía</t>
  </si>
  <si>
    <t>&lt;=75%</t>
  </si>
  <si>
    <t>(&gt;= 76% y &lt; 85%)</t>
  </si>
  <si>
    <t xml:space="preserve"> =85% Y &lt;95%</t>
  </si>
  <si>
    <t>&gt;=95 %</t>
  </si>
  <si>
    <t>Servicio al Ciudadano Procedimiento Satisfacción Ciudadana</t>
  </si>
  <si>
    <t xml:space="preserve">Apoyo a la coordinación y 
Coordinador del Área 
</t>
  </si>
  <si>
    <t>Directivos
Coordinadores 
(Entes de Control Veeduría Distrital y Secretaría general)</t>
  </si>
  <si>
    <t>Oportunidad de las respuestas de los PQRS ingresados a la entidad, y serados en el aplicativo SDQS</t>
  </si>
  <si>
    <t xml:space="preserve">Medir la oportunidad de respuesta al ciudadano, de acuerdo a los tiempos de Ley </t>
  </si>
  <si>
    <t>Sistema Distrital de Quejas y Soluciones y recurso humano</t>
  </si>
  <si>
    <t>Se hace seguimiento durante el proceso de la respuesta de las PQRS</t>
  </si>
  <si>
    <t>Numero de PQRS - SDQS contestadas en los términos de Ley/ Sobre las  PQRS recibidas para la gestión*100</t>
  </si>
  <si>
    <t xml:space="preserve">Sistemas SDQS Reporte de Gestión </t>
  </si>
  <si>
    <t xml:space="preserve">Mensual </t>
  </si>
  <si>
    <t>&lt;=80%</t>
  </si>
  <si>
    <t>(&gt;= 81% y &lt; 89%)</t>
  </si>
  <si>
    <t xml:space="preserve"> =89% Y &lt;95%</t>
  </si>
  <si>
    <t>Servicio al Ciudadano Procedimiento Satisfacción Ciudadana PQRS</t>
  </si>
  <si>
    <t xml:space="preserve">Satisfacción ciudadana, frente a la respuesta de fondo </t>
  </si>
  <si>
    <t xml:space="preserve">Medir la satisfacción ciudadana, frente a la respuesta generada </t>
  </si>
  <si>
    <t xml:space="preserve">Recursos tecnológicos, humanos Sistema distrital de Quejas y Soluciones </t>
  </si>
  <si>
    <t>Final del ejercicio en la respuesta generada</t>
  </si>
  <si>
    <t>Encuesta realizada vía telefónicamente por el área a la ciudadanía</t>
  </si>
  <si>
    <t>(&gt;=76% y &lt; 85%)</t>
  </si>
  <si>
    <t xml:space="preserve"> =85% Y &lt;90%</t>
  </si>
  <si>
    <t>&gt;=90 %</t>
  </si>
  <si>
    <t>Servicio al Ciudadano Procedimiento Peticiones, Quejas y Reclamos (PQRS)</t>
  </si>
  <si>
    <t>Gestión Administrativa</t>
  </si>
  <si>
    <t xml:space="preserve">Reducción en el Consumo de agua </t>
  </si>
  <si>
    <t>Cuanto reduzco en consumo de agua en las instalaciones de las UAECOB</t>
  </si>
  <si>
    <t>reportes empresas prestadoras de servicios</t>
  </si>
  <si>
    <t>Final de mes según reporte de consumo</t>
  </si>
  <si>
    <t>Empresa de acueducto y alcantarillado mediante el reporte bimestral</t>
  </si>
  <si>
    <t>bimestral</t>
  </si>
  <si>
    <t>&lt;1%</t>
  </si>
  <si>
    <t>(&gt; 1% y &lt;2%)</t>
  </si>
  <si>
    <t>&gt;2%</t>
  </si>
  <si>
    <t>Gestión Ambiental</t>
  </si>
  <si>
    <t>Profesional de Gestión Ambiental</t>
  </si>
  <si>
    <t>Coordinación de Gestión Ambiental</t>
  </si>
  <si>
    <t>Profesional de Gestión Ambienta, Coordinación de Gestión Ambiental, Control Interno, Oficina Asesora de Planeación, Entes de Control, Gestión Administrativa</t>
  </si>
  <si>
    <t>Reducción en el Consumo de energía</t>
  </si>
  <si>
    <t>Cuanto reduzco en consumo de energía en las instalaciones de las UAECOB</t>
  </si>
  <si>
    <t>Codensa
Reporte Mensual</t>
  </si>
  <si>
    <t xml:space="preserve">Reducción en el Consumo de gas </t>
  </si>
  <si>
    <t>Cuanto reduzco en consumo de gases las instalaciones de las UAECOB</t>
  </si>
  <si>
    <t>Gas Natural
Reporte Mensual</t>
  </si>
  <si>
    <t>Gestión Financiera</t>
  </si>
  <si>
    <t>Cuentas rechazadas por el área financiera</t>
  </si>
  <si>
    <t>verificar el cumplimiento de los requisitos para la presentación y tramite de las cuentas de cobro de la UAECOB</t>
  </si>
  <si>
    <t>Personal de área
Herramientas Informáticas</t>
  </si>
  <si>
    <t>Final del ejercicio cuando se revisa y se tramita las cuentas de cobro</t>
  </si>
  <si>
    <t>(Cuentas rechazadas / Cuentas radicadas)*100</t>
  </si>
  <si>
    <t>Financiera, lista de chequeo y se registra en Excel para tramite de devolución</t>
  </si>
  <si>
    <t>&gt; 4%</t>
  </si>
  <si>
    <t>&gt;1% y &lt; 4%</t>
  </si>
  <si>
    <t>Pagos</t>
  </si>
  <si>
    <t>Profesional Especializado Financiera</t>
  </si>
  <si>
    <t>Dirección y Subdirección Gestión Corporativa, SIG</t>
  </si>
  <si>
    <t>Pagos de cuentas de cobro rechazados por la tesorería distrital</t>
  </si>
  <si>
    <t>Revisar y mantener actualizado los datos y estado de las cuentas bancarias minimizar el rechazo de los pagos.</t>
  </si>
  <si>
    <t>(Cuentas rechazadas de pago por la Tesorería Distrital / Cuentas radicadas)*100</t>
  </si>
  <si>
    <t>Reporte de las cuentas no pagadas por la tesorería Distrital</t>
  </si>
  <si>
    <t>Tesorería Distrital, Dirección y Subdirección Gestión Corporativa, SIG</t>
  </si>
  <si>
    <t>Giros realizados</t>
  </si>
  <si>
    <t>Medir la ejecución real de la entidad (Para mostrar la relación con lo ejecutado y mostrar avance significativo)</t>
  </si>
  <si>
    <t>Personal de área
Herramientas Informáticas, registros</t>
  </si>
  <si>
    <t>Seguimiento mensual de acuerdo a lo ejecutado
Depende del nivel de ejecución es proporcional al nivel de los giros.</t>
  </si>
  <si>
    <t>(Giros realizados a la fecha / Presupuesto comprometido)*100</t>
  </si>
  <si>
    <t>Ejecución presupuestal del periodo</t>
  </si>
  <si>
    <r>
      <rPr>
        <u/>
        <sz val="11"/>
        <color indexed="8"/>
        <rFont val="Calibri"/>
        <family val="2"/>
        <scheme val="minor"/>
      </rPr>
      <t>&lt;</t>
    </r>
    <r>
      <rPr>
        <sz val="11"/>
        <color indexed="8"/>
        <rFont val="Calibri"/>
        <family val="2"/>
        <scheme val="minor"/>
      </rPr>
      <t>50%</t>
    </r>
  </si>
  <si>
    <r>
      <t xml:space="preserve"> </t>
    </r>
    <r>
      <rPr>
        <u/>
        <sz val="11"/>
        <color indexed="8"/>
        <rFont val="Calibri"/>
        <family val="2"/>
        <scheme val="minor"/>
      </rPr>
      <t>&gt;</t>
    </r>
    <r>
      <rPr>
        <sz val="11"/>
        <color indexed="8"/>
        <rFont val="Calibri"/>
        <family val="2"/>
        <scheme val="minor"/>
      </rPr>
      <t xml:space="preserve"> 51% y </t>
    </r>
    <r>
      <rPr>
        <u/>
        <sz val="11"/>
        <color indexed="8"/>
        <rFont val="Calibri"/>
        <family val="2"/>
        <scheme val="minor"/>
      </rPr>
      <t>&lt;</t>
    </r>
    <r>
      <rPr>
        <sz val="11"/>
        <color indexed="8"/>
        <rFont val="Calibri"/>
        <family val="2"/>
        <scheme val="minor"/>
      </rPr>
      <t xml:space="preserve"> 79%</t>
    </r>
  </si>
  <si>
    <r>
      <rPr>
        <u/>
        <sz val="11"/>
        <color indexed="8"/>
        <rFont val="Calibri"/>
        <family val="2"/>
        <scheme val="minor"/>
      </rPr>
      <t>&gt;</t>
    </r>
    <r>
      <rPr>
        <sz val="11"/>
        <color indexed="8"/>
        <rFont val="Calibri"/>
        <family val="2"/>
        <scheme val="minor"/>
      </rPr>
      <t xml:space="preserve">80 y </t>
    </r>
    <r>
      <rPr>
        <u/>
        <sz val="11"/>
        <color indexed="8"/>
        <rFont val="Calibri"/>
        <family val="2"/>
        <scheme val="minor"/>
      </rPr>
      <t>&lt;</t>
    </r>
    <r>
      <rPr>
        <sz val="11"/>
        <color indexed="8"/>
        <rFont val="Calibri"/>
        <family val="2"/>
        <scheme val="minor"/>
      </rPr>
      <t xml:space="preserve"> 94%</t>
    </r>
  </si>
  <si>
    <r>
      <rPr>
        <u/>
        <sz val="11"/>
        <color indexed="8"/>
        <rFont val="Calibri"/>
        <family val="2"/>
        <scheme val="minor"/>
      </rPr>
      <t>&gt;</t>
    </r>
    <r>
      <rPr>
        <sz val="11"/>
        <color indexed="8"/>
        <rFont val="Calibri"/>
        <family val="2"/>
        <scheme val="minor"/>
      </rPr>
      <t>95%</t>
    </r>
  </si>
  <si>
    <t>Ejecución Presupuestal</t>
  </si>
  <si>
    <t>SHD, Dirección, Subdirección Gestión Corporativa, Oficina Asesora Planeación y SIG</t>
  </si>
  <si>
    <t>Reservas giradas</t>
  </si>
  <si>
    <t>Que pasivos exigibles (cuentas susceptibles de pago posteriormente)  que Voy a generar</t>
  </si>
  <si>
    <t>Seguimiento mensual de acuerdo a lo ejecutado</t>
  </si>
  <si>
    <t>(Reservas giradas a la fecha / reservas presupuestadas del año anterior)*100</t>
  </si>
  <si>
    <t>Disponibilidades presupuestales por comprometer</t>
  </si>
  <si>
    <t>Medir el nivel de disponibidades presupuestales sin comprometer</t>
  </si>
  <si>
    <t>(CDP pendientes por comprometer/ Total de disponibilidades solicitadas)</t>
  </si>
  <si>
    <r>
      <rPr>
        <u/>
        <sz val="11"/>
        <color indexed="8"/>
        <rFont val="Calibri"/>
        <family val="2"/>
        <scheme val="minor"/>
      </rPr>
      <t>&gt;</t>
    </r>
    <r>
      <rPr>
        <sz val="11"/>
        <color indexed="8"/>
        <rFont val="Calibri"/>
        <family val="2"/>
        <scheme val="minor"/>
      </rPr>
      <t>40%</t>
    </r>
  </si>
  <si>
    <t xml:space="preserve"> &gt; 39% y &lt; =26%</t>
  </si>
  <si>
    <r>
      <t xml:space="preserve">25% y </t>
    </r>
    <r>
      <rPr>
        <u/>
        <sz val="11"/>
        <color indexed="8"/>
        <rFont val="Calibri"/>
        <family val="2"/>
        <scheme val="minor"/>
      </rPr>
      <t>&lt;</t>
    </r>
    <r>
      <rPr>
        <sz val="11"/>
        <color indexed="8"/>
        <rFont val="Calibri"/>
        <family val="2"/>
        <scheme val="minor"/>
      </rPr>
      <t>16</t>
    </r>
  </si>
  <si>
    <r>
      <rPr>
        <u/>
        <sz val="11"/>
        <color indexed="8"/>
        <rFont val="Calibri"/>
        <family val="2"/>
        <scheme val="minor"/>
      </rPr>
      <t>&lt;</t>
    </r>
    <r>
      <rPr>
        <sz val="11"/>
        <color indexed="8"/>
        <rFont val="Calibri"/>
        <family val="2"/>
        <scheme val="minor"/>
      </rPr>
      <t>15%</t>
    </r>
  </si>
  <si>
    <t>Dirección, Subdirección Gestión Corporativa, Oficina Asesora Jurídica y SIG</t>
  </si>
  <si>
    <t>Nivel de Ejecución presupuestal</t>
  </si>
  <si>
    <t>Cumplimiento de la ejecución presupuestal asignado a la UAECOB.</t>
  </si>
  <si>
    <t xml:space="preserve">(Presupuesto comprometido/Presupuesto asignado*100) </t>
  </si>
  <si>
    <r>
      <rPr>
        <u/>
        <sz val="11"/>
        <color indexed="8"/>
        <rFont val="Calibri"/>
        <family val="2"/>
        <scheme val="minor"/>
      </rPr>
      <t>&gt;</t>
    </r>
    <r>
      <rPr>
        <sz val="11"/>
        <color indexed="8"/>
        <rFont val="Calibri"/>
        <family val="2"/>
        <scheme val="minor"/>
      </rPr>
      <t xml:space="preserve">80 y </t>
    </r>
    <r>
      <rPr>
        <u/>
        <sz val="11"/>
        <color indexed="8"/>
        <rFont val="Calibri"/>
        <family val="2"/>
        <scheme val="minor"/>
      </rPr>
      <t>&lt;</t>
    </r>
    <r>
      <rPr>
        <sz val="11"/>
        <color indexed="8"/>
        <rFont val="Calibri"/>
        <family val="2"/>
        <scheme val="minor"/>
      </rPr>
      <t xml:space="preserve"> 99%</t>
    </r>
  </si>
  <si>
    <t>Transferencias primarias documentales</t>
  </si>
  <si>
    <t>Cumplir con la transferencia primaria al archivo central de acuerdo al tiempo de retención de la documentación de la UAECOB</t>
  </si>
  <si>
    <t>Anual</t>
  </si>
  <si>
    <t>Personal y tecnológicos</t>
  </si>
  <si>
    <t>Por Demanda</t>
  </si>
  <si>
    <t>final de cada año</t>
  </si>
  <si>
    <t>(Número de Transferencias realizadas / Número Transferencias programadas)*100</t>
  </si>
  <si>
    <t>Archivos de gestión de cada Área</t>
  </si>
  <si>
    <t>Anual (trimestre posterior a la recolección)</t>
  </si>
  <si>
    <t xml:space="preserve"> &lt; = 50%</t>
  </si>
  <si>
    <t>&gt; 50% y &lt; =80%</t>
  </si>
  <si>
    <t>&gt;81% y &lt; 100%</t>
  </si>
  <si>
    <t>Gestión Documental</t>
  </si>
  <si>
    <t>Técnico de Gestión Documental</t>
  </si>
  <si>
    <t>Coordinador de Gestión Documental</t>
  </si>
  <si>
    <t>Oficina Asesora de Planeación, Sistema Integrado de Gestión y Dirección</t>
  </si>
  <si>
    <t>Gestión de Infraestructura</t>
  </si>
  <si>
    <t>Solicitudes de mantenimiento de locativas atendidas</t>
  </si>
  <si>
    <t>Evaluar el nivel de atención frente a las necesidades locativas.</t>
  </si>
  <si>
    <t>Físicos y humanos del Área de infraestructura</t>
  </si>
  <si>
    <t>Cortes mensuales durante el año, evaluando solicitudes atendidas y pendientes.</t>
  </si>
  <si>
    <t>(Mantenimiento de locativas atendidas/ Necesidades identificadas)*100</t>
  </si>
  <si>
    <t>Las solicitudes que nos hacen a través del correo y la información  reportada tiene como fundamento las actas de obra, la programación y priorización de la inversión, además de la atención de urgencias.</t>
  </si>
  <si>
    <r>
      <rPr>
        <u/>
        <sz val="11"/>
        <color indexed="8"/>
        <rFont val="Calibri"/>
        <family val="2"/>
        <scheme val="minor"/>
      </rPr>
      <t>&gt;</t>
    </r>
    <r>
      <rPr>
        <sz val="11"/>
        <color indexed="8"/>
        <rFont val="Calibri"/>
        <family val="2"/>
        <scheme val="minor"/>
      </rPr>
      <t>50% Y &lt;70%</t>
    </r>
  </si>
  <si>
    <r>
      <rPr>
        <u/>
        <sz val="11"/>
        <color indexed="8"/>
        <rFont val="Calibri"/>
        <family val="2"/>
        <scheme val="minor"/>
      </rPr>
      <t>&gt;</t>
    </r>
    <r>
      <rPr>
        <sz val="11"/>
        <color indexed="8"/>
        <rFont val="Calibri"/>
        <family val="2"/>
        <scheme val="minor"/>
      </rPr>
      <t>70% Y &lt;=80%</t>
    </r>
  </si>
  <si>
    <t>&gt; 80</t>
  </si>
  <si>
    <t>Área de Infraestructura</t>
  </si>
  <si>
    <t>Apoyo de Infraestructura</t>
  </si>
  <si>
    <t>Coordinador de Infraestructura</t>
  </si>
  <si>
    <t xml:space="preserve">Subdirección de Gestión Corporativa, Oficina Asesora de Planeación </t>
  </si>
  <si>
    <t>oportunidad de correspondencia externa por parte de la mensajería contratada</t>
  </si>
  <si>
    <t>Realizar seguimiento a los documentos que se envían por correspondencia externa que son entregados de manera oportuna por la mensajería contratada</t>
  </si>
  <si>
    <t>Personal y tecnológico</t>
  </si>
  <si>
    <t>Se recolecta la información diariamente, cuando se entrega la correspondencia externa</t>
  </si>
  <si>
    <t>Número de documentos entregados por los mensajeros de manera externa en el periodo/número total de documentos relacionados en la planilla de correspondencia en el periodo*100</t>
  </si>
  <si>
    <t>Planilla de comunicaciones oficiales enviadas</t>
  </si>
  <si>
    <t>&gt;50 y &lt;80%</t>
  </si>
  <si>
    <t>Área Administrativa</t>
  </si>
  <si>
    <t>Auxiliar Administrativo</t>
  </si>
  <si>
    <t>Coordinador Área Administrativa</t>
  </si>
  <si>
    <t>Todas las Áreas de la UAE Cuerpo Oficial de Bomberos</t>
  </si>
  <si>
    <t>Evaluar el incumplimiento en el manejo de inventarios del personal retirado</t>
  </si>
  <si>
    <t>Servidores retirados con inventario a cargo</t>
  </si>
  <si>
    <t>Humanos y tecnológicos</t>
  </si>
  <si>
    <t xml:space="preserve">Final de cada período, después del retiro de funcionarios con  inventario a cargo. </t>
  </si>
  <si>
    <t>(Número de personas retiradas en el periodo con inventario a cargo / Número personas retiradas en el periodo)*100</t>
  </si>
  <si>
    <t>Sistema PCT</t>
  </si>
  <si>
    <t>Área de Compras seguros e inventarios</t>
  </si>
  <si>
    <t>Apoyo profesional</t>
  </si>
  <si>
    <t>Coordinador de Compras Seguros e Inventarios</t>
  </si>
  <si>
    <t>Área de Compras Seguros e Inventarios, la Subdirección de Gestión Corporativa, Oficina asesora de Planeación  y Dirección</t>
  </si>
  <si>
    <t>Gestión Integral de Vehículos y Equipos</t>
  </si>
  <si>
    <t>8. Subdirección Logística</t>
  </si>
  <si>
    <t>Disponibilidad del parque automotor de primera respuesta para la atención de incidentes y emergencias en la ciudad.</t>
  </si>
  <si>
    <t>Verificar mensualmente la Disponibilidad del parque automotor de *primera respuesta  para la atención de incidentes y emergencias en la ciudad.</t>
  </si>
  <si>
    <t>Durante el proceso y monitoreo de la disponibilidad de vehículos.</t>
  </si>
  <si>
    <r>
      <rPr>
        <b/>
        <sz val="11"/>
        <color theme="1"/>
        <rFont val="Calibri"/>
        <family val="2"/>
        <scheme val="minor"/>
      </rPr>
      <t>PROMEDIO</t>
    </r>
    <r>
      <rPr>
        <sz val="11"/>
        <color theme="1"/>
        <rFont val="Calibri"/>
        <family val="2"/>
        <scheme val="minor"/>
      </rPr>
      <t xml:space="preserve"> (Total de vehículos disponibles de 1ra respuesta para la atención/ total de vehículos existentes de 1ra respuesta para la atención)*100</t>
    </r>
  </si>
  <si>
    <t>Base de datos (Control líder del Parque automotor)</t>
  </si>
  <si>
    <t>Monitoreo Diario</t>
  </si>
  <si>
    <r>
      <rPr>
        <u/>
        <sz val="11"/>
        <color indexed="8"/>
        <rFont val="Calibri"/>
        <family val="2"/>
        <scheme val="minor"/>
      </rPr>
      <t>&lt;29</t>
    </r>
    <r>
      <rPr>
        <sz val="11"/>
        <color indexed="8"/>
        <rFont val="Calibri"/>
        <family val="2"/>
        <scheme val="minor"/>
      </rPr>
      <t>%</t>
    </r>
  </si>
  <si>
    <r>
      <t>(</t>
    </r>
    <r>
      <rPr>
        <u/>
        <sz val="11"/>
        <color indexed="8"/>
        <rFont val="Calibri"/>
        <family val="2"/>
        <scheme val="minor"/>
      </rPr>
      <t>&gt;</t>
    </r>
    <r>
      <rPr>
        <sz val="11"/>
        <color indexed="8"/>
        <rFont val="Calibri"/>
        <family val="2"/>
        <scheme val="minor"/>
      </rPr>
      <t xml:space="preserve"> 30% y </t>
    </r>
    <r>
      <rPr>
        <u/>
        <sz val="11"/>
        <color indexed="8"/>
        <rFont val="Calibri"/>
        <family val="2"/>
        <scheme val="minor"/>
      </rPr>
      <t>&lt;59</t>
    </r>
    <r>
      <rPr>
        <sz val="11"/>
        <color indexed="8"/>
        <rFont val="Calibri"/>
        <family val="2"/>
        <scheme val="minor"/>
      </rPr>
      <t>%)</t>
    </r>
  </si>
  <si>
    <r>
      <t>(</t>
    </r>
    <r>
      <rPr>
        <u/>
        <sz val="11"/>
        <color indexed="8"/>
        <rFont val="Calibri"/>
        <family val="2"/>
        <scheme val="minor"/>
      </rPr>
      <t>&gt;</t>
    </r>
    <r>
      <rPr>
        <sz val="11"/>
        <color indexed="8"/>
        <rFont val="Calibri"/>
        <family val="2"/>
        <scheme val="minor"/>
      </rPr>
      <t xml:space="preserve"> 60% y </t>
    </r>
    <r>
      <rPr>
        <u/>
        <sz val="11"/>
        <color indexed="8"/>
        <rFont val="Calibri"/>
        <family val="2"/>
        <scheme val="minor"/>
      </rPr>
      <t>&lt;89</t>
    </r>
    <r>
      <rPr>
        <sz val="11"/>
        <color indexed="8"/>
        <rFont val="Calibri"/>
        <family val="2"/>
        <scheme val="minor"/>
      </rPr>
      <t>%)</t>
    </r>
  </si>
  <si>
    <r>
      <rPr>
        <u/>
        <sz val="11"/>
        <color indexed="8"/>
        <rFont val="Calibri"/>
        <family val="2"/>
        <scheme val="minor"/>
      </rPr>
      <t>&gt;90</t>
    </r>
    <r>
      <rPr>
        <sz val="11"/>
        <color indexed="8"/>
        <rFont val="Calibri"/>
        <family val="2"/>
        <scheme val="minor"/>
      </rPr>
      <t>%</t>
    </r>
  </si>
  <si>
    <t>PARQUE AUTOMOTOR</t>
  </si>
  <si>
    <t>LIDER DEL PARQUE AUTOMOTOR</t>
  </si>
  <si>
    <t>LIDER DEL PARQUE AUTOMOTOR
SUBDIRECTOR LOGISTICA</t>
  </si>
  <si>
    <t>SUBDIRECCION LOGISTICA
DIRECCION
SUBDIRECCION OPERATIVA
PLANEACION</t>
  </si>
  <si>
    <t>Tiempo de respuesta en la ejecución de mantenimientos correctivos frecuentes en taller a los vehículos de la UAECOB.</t>
  </si>
  <si>
    <t>Identificar el tiempo promedio para atención de actividades de mantenimiento correctivo frecuente con el fin de proyectar la programación de mantenimientos para la disponibilidad de vehículos.</t>
  </si>
  <si>
    <t>*Personal Residente en el taller.
*Físicos
*Tecnológicos
*Económicos</t>
  </si>
  <si>
    <t>Durante el proceso, de acuerdo a los reportes diarios del residente del taller.</t>
  </si>
  <si>
    <r>
      <rPr>
        <b/>
        <u/>
        <sz val="11"/>
        <color theme="1"/>
        <rFont val="Calibri"/>
        <family val="2"/>
        <scheme val="minor"/>
      </rPr>
      <t>Promedio mensual</t>
    </r>
    <r>
      <rPr>
        <sz val="11"/>
        <color theme="1"/>
        <rFont val="Calibri"/>
        <family val="2"/>
        <scheme val="minor"/>
      </rPr>
      <t xml:space="preserve"> (suma de los días de vehículos atendidos por mantenimiento / el numero de  vehículos en mantenimiento)
</t>
    </r>
    <r>
      <rPr>
        <i/>
        <sz val="11"/>
        <color theme="1"/>
        <rFont val="Calibri"/>
        <family val="2"/>
        <scheme val="minor"/>
      </rPr>
      <t xml:space="preserve">Ref.: </t>
    </r>
    <r>
      <rPr>
        <i/>
        <u/>
        <sz val="11"/>
        <color theme="1"/>
        <rFont val="Calibri"/>
        <family val="2"/>
        <scheme val="minor"/>
      </rPr>
      <t>Fecha de entrada al taller-fecha de salida del taller</t>
    </r>
    <r>
      <rPr>
        <i/>
        <sz val="11"/>
        <color theme="1"/>
        <rFont val="Calibri"/>
        <family val="2"/>
        <scheme val="minor"/>
      </rPr>
      <t xml:space="preserve">
</t>
    </r>
  </si>
  <si>
    <t>Tiempo (Días)</t>
  </si>
  <si>
    <t>Informe diario enviado por el residente del taller  y base de datos del líder parque automotor.</t>
  </si>
  <si>
    <r>
      <rPr>
        <u/>
        <sz val="11"/>
        <color theme="1"/>
        <rFont val="Calibri"/>
        <family val="2"/>
        <scheme val="minor"/>
      </rPr>
      <t>&gt;</t>
    </r>
    <r>
      <rPr>
        <sz val="11"/>
        <color theme="1"/>
        <rFont val="Calibri"/>
        <family val="2"/>
        <scheme val="minor"/>
      </rPr>
      <t xml:space="preserve"> 21 DIAS</t>
    </r>
  </si>
  <si>
    <r>
      <t>(</t>
    </r>
    <r>
      <rPr>
        <u/>
        <sz val="11"/>
        <color theme="1"/>
        <rFont val="Calibri"/>
        <family val="2"/>
        <scheme val="minor"/>
      </rPr>
      <t>&gt;</t>
    </r>
    <r>
      <rPr>
        <sz val="11"/>
        <color theme="1"/>
        <rFont val="Calibri"/>
        <family val="2"/>
        <scheme val="minor"/>
      </rPr>
      <t xml:space="preserve"> 13 DIAS y </t>
    </r>
    <r>
      <rPr>
        <u/>
        <sz val="11"/>
        <color theme="1"/>
        <rFont val="Calibri"/>
        <family val="2"/>
        <scheme val="minor"/>
      </rPr>
      <t>&lt;</t>
    </r>
    <r>
      <rPr>
        <sz val="11"/>
        <color theme="1"/>
        <rFont val="Calibri"/>
        <family val="2"/>
        <scheme val="minor"/>
      </rPr>
      <t xml:space="preserve"> 20 DIAS)</t>
    </r>
  </si>
  <si>
    <r>
      <t>(</t>
    </r>
    <r>
      <rPr>
        <u/>
        <sz val="11"/>
        <color theme="1"/>
        <rFont val="Calibri"/>
        <family val="2"/>
        <scheme val="minor"/>
      </rPr>
      <t>&gt;6</t>
    </r>
    <r>
      <rPr>
        <sz val="11"/>
        <color theme="1"/>
        <rFont val="Calibri"/>
        <family val="2"/>
        <scheme val="minor"/>
      </rPr>
      <t xml:space="preserve"> DIAS y  </t>
    </r>
    <r>
      <rPr>
        <u/>
        <sz val="11"/>
        <color theme="1"/>
        <rFont val="Calibri"/>
        <family val="2"/>
        <scheme val="minor"/>
      </rPr>
      <t>&lt;</t>
    </r>
    <r>
      <rPr>
        <sz val="11"/>
        <color theme="1"/>
        <rFont val="Calibri"/>
        <family val="2"/>
        <scheme val="minor"/>
      </rPr>
      <t xml:space="preserve"> 12 DIAS)</t>
    </r>
  </si>
  <si>
    <r>
      <rPr>
        <u/>
        <sz val="11"/>
        <color theme="1"/>
        <rFont val="Calibri"/>
        <family val="2"/>
        <scheme val="minor"/>
      </rPr>
      <t>&lt; 5</t>
    </r>
    <r>
      <rPr>
        <sz val="11"/>
        <color theme="1"/>
        <rFont val="Calibri"/>
        <family val="2"/>
        <scheme val="minor"/>
      </rPr>
      <t xml:space="preserve"> DIAS </t>
    </r>
  </si>
  <si>
    <t>Disponibilidad del Equipo menor (mayor frecuencia y/o rotación) para la atención de incidentes y emergencias en la ciudad.</t>
  </si>
  <si>
    <t>Verificar mensualmente la Disponibilidad del Equipo menor (mayor frecuencia de utilización) para la atención de incidentes y emergencias en la ciudad.</t>
  </si>
  <si>
    <t xml:space="preserve">*Personal (Técnicos administrativos y uniformados)
*Físicos
*Tecnológicos </t>
  </si>
  <si>
    <t>Durante el proceso y monitoreo de la disponibilidad de Equipo menor (mayor frecuencia y/o rotación).</t>
  </si>
  <si>
    <r>
      <rPr>
        <b/>
        <sz val="11"/>
        <color theme="1"/>
        <rFont val="Calibri"/>
        <family val="2"/>
        <scheme val="minor"/>
      </rPr>
      <t>PROMEDIO SEMANAL</t>
    </r>
    <r>
      <rPr>
        <sz val="11"/>
        <color theme="1"/>
        <rFont val="Calibri"/>
        <family val="2"/>
        <scheme val="minor"/>
      </rPr>
      <t xml:space="preserve"> (Total de equipo menor (mayor frecuencia y/o rotación) disponible para la atención/ total de equipo menor (mayor frecuencia y/o rotación). para la atención)*100</t>
    </r>
  </si>
  <si>
    <t>Base de datos</t>
  </si>
  <si>
    <t>Monitoreo Semanal</t>
  </si>
  <si>
    <r>
      <rPr>
        <u/>
        <sz val="11"/>
        <color indexed="8"/>
        <rFont val="Calibri"/>
        <family val="2"/>
        <scheme val="minor"/>
      </rPr>
      <t>&lt;</t>
    </r>
    <r>
      <rPr>
        <sz val="11"/>
        <color indexed="8"/>
        <rFont val="Calibri"/>
        <family val="2"/>
        <scheme val="minor"/>
      </rPr>
      <t>29%</t>
    </r>
  </si>
  <si>
    <r>
      <t>(</t>
    </r>
    <r>
      <rPr>
        <u/>
        <sz val="11"/>
        <color indexed="8"/>
        <rFont val="Calibri"/>
        <family val="2"/>
        <scheme val="minor"/>
      </rPr>
      <t>&gt;</t>
    </r>
    <r>
      <rPr>
        <sz val="11"/>
        <color indexed="8"/>
        <rFont val="Calibri"/>
        <family val="2"/>
        <scheme val="minor"/>
      </rPr>
      <t xml:space="preserve"> 30% y </t>
    </r>
    <r>
      <rPr>
        <u/>
        <sz val="11"/>
        <color indexed="8"/>
        <rFont val="Calibri"/>
        <family val="2"/>
        <scheme val="minor"/>
      </rPr>
      <t>&lt;</t>
    </r>
    <r>
      <rPr>
        <sz val="11"/>
        <color indexed="8"/>
        <rFont val="Calibri"/>
        <family val="2"/>
        <scheme val="minor"/>
      </rPr>
      <t>59%)</t>
    </r>
  </si>
  <si>
    <r>
      <t>(</t>
    </r>
    <r>
      <rPr>
        <u/>
        <sz val="11"/>
        <color indexed="8"/>
        <rFont val="Calibri"/>
        <family val="2"/>
        <scheme val="minor"/>
      </rPr>
      <t>&gt;</t>
    </r>
    <r>
      <rPr>
        <sz val="11"/>
        <color indexed="8"/>
        <rFont val="Calibri"/>
        <family val="2"/>
        <scheme val="minor"/>
      </rPr>
      <t xml:space="preserve"> 60% y </t>
    </r>
    <r>
      <rPr>
        <u/>
        <sz val="11"/>
        <color indexed="8"/>
        <rFont val="Calibri"/>
        <family val="2"/>
        <scheme val="minor"/>
      </rPr>
      <t>&lt;84</t>
    </r>
    <r>
      <rPr>
        <sz val="11"/>
        <color indexed="8"/>
        <rFont val="Calibri"/>
        <family val="2"/>
        <scheme val="minor"/>
      </rPr>
      <t>%)</t>
    </r>
  </si>
  <si>
    <r>
      <rPr>
        <u/>
        <sz val="11"/>
        <color indexed="8"/>
        <rFont val="Calibri"/>
        <family val="2"/>
        <scheme val="minor"/>
      </rPr>
      <t>&gt;</t>
    </r>
    <r>
      <rPr>
        <sz val="11"/>
        <color indexed="8"/>
        <rFont val="Calibri"/>
        <family val="2"/>
        <scheme val="minor"/>
      </rPr>
      <t>85%</t>
    </r>
  </si>
  <si>
    <t>EQUIPO MENOR</t>
  </si>
  <si>
    <t>LIDER EQUIPO MENOR</t>
  </si>
  <si>
    <t>LIDER DE EQUIPO MENOR 
SUBDIRECTOR LOGISTICA</t>
  </si>
  <si>
    <t xml:space="preserve">SUBDIRECCION LOGISTICA
DIRECCION
PLANEACION
SUBDIRECCION OPERATIVA
</t>
  </si>
  <si>
    <t>Tiempo de respuesta para la realización de mantenimientos correctivos del equipo menor (mayor frecuencia y/o rotación) de la UAECOB.</t>
  </si>
  <si>
    <t>Identificar el tiempo promedio para atención de actividades de mantenimiento correctivos del equipo menor de la UAECOB.</t>
  </si>
  <si>
    <t>Al final del proceso</t>
  </si>
  <si>
    <r>
      <rPr>
        <b/>
        <sz val="11"/>
        <color theme="1"/>
        <rFont val="Calibri"/>
        <family val="2"/>
        <scheme val="minor"/>
      </rPr>
      <t>Promedio</t>
    </r>
    <r>
      <rPr>
        <sz val="11"/>
        <color theme="1"/>
        <rFont val="Calibri"/>
        <family val="2"/>
        <scheme val="minor"/>
      </rPr>
      <t xml:space="preserve"> </t>
    </r>
    <r>
      <rPr>
        <b/>
        <sz val="11"/>
        <color theme="1"/>
        <rFont val="Calibri"/>
        <family val="2"/>
        <scheme val="minor"/>
      </rPr>
      <t>mensual</t>
    </r>
    <r>
      <rPr>
        <sz val="11"/>
        <color theme="1"/>
        <rFont val="Calibri"/>
        <family val="2"/>
        <scheme val="minor"/>
      </rPr>
      <t xml:space="preserve"> (suma de los días Equipo menor atendido por mantenimiento correctivo / el numero de equipo menor del taller interno B3 y talleres externos )  
</t>
    </r>
    <r>
      <rPr>
        <i/>
        <sz val="11"/>
        <color theme="1"/>
        <rFont val="Calibri"/>
        <family val="2"/>
        <scheme val="minor"/>
      </rPr>
      <t>Ref.(</t>
    </r>
    <r>
      <rPr>
        <i/>
        <u/>
        <sz val="11"/>
        <color theme="1"/>
        <rFont val="Calibri"/>
        <family val="2"/>
        <scheme val="minor"/>
      </rPr>
      <t>Fecha de entrada al taller-fecha de salida del taller)</t>
    </r>
  </si>
  <si>
    <t>Taller interno Informe semanal enviado a logística.
Taller externos, los informes se solicitan cuando se hacen los mantenimientos</t>
  </si>
  <si>
    <t>Monitoreo mensual</t>
  </si>
  <si>
    <r>
      <t>(</t>
    </r>
    <r>
      <rPr>
        <u/>
        <sz val="11"/>
        <color theme="1"/>
        <rFont val="Calibri"/>
        <family val="2"/>
        <scheme val="minor"/>
      </rPr>
      <t>&gt;</t>
    </r>
    <r>
      <rPr>
        <sz val="11"/>
        <color theme="1"/>
        <rFont val="Calibri"/>
        <family val="2"/>
        <scheme val="minor"/>
      </rPr>
      <t xml:space="preserve">10 DIAS  Y    </t>
    </r>
    <r>
      <rPr>
        <u/>
        <sz val="11"/>
        <color theme="1"/>
        <rFont val="Calibri"/>
        <family val="2"/>
        <scheme val="minor"/>
      </rPr>
      <t>&lt;</t>
    </r>
    <r>
      <rPr>
        <sz val="11"/>
        <color theme="1"/>
        <rFont val="Calibri"/>
        <family val="2"/>
        <scheme val="minor"/>
      </rPr>
      <t xml:space="preserve"> 20 DIAS)</t>
    </r>
  </si>
  <si>
    <r>
      <t>(</t>
    </r>
    <r>
      <rPr>
        <u/>
        <sz val="11"/>
        <color theme="1"/>
        <rFont val="Calibri"/>
        <family val="2"/>
        <scheme val="minor"/>
      </rPr>
      <t>&gt;</t>
    </r>
    <r>
      <rPr>
        <sz val="11"/>
        <color theme="1"/>
        <rFont val="Calibri"/>
        <family val="2"/>
        <scheme val="minor"/>
      </rPr>
      <t xml:space="preserve"> 6 DIAS   Y   </t>
    </r>
    <r>
      <rPr>
        <u/>
        <sz val="11"/>
        <color theme="1"/>
        <rFont val="Calibri"/>
        <family val="2"/>
        <scheme val="minor"/>
      </rPr>
      <t>&lt;</t>
    </r>
    <r>
      <rPr>
        <sz val="11"/>
        <color theme="1"/>
        <rFont val="Calibri"/>
        <family val="2"/>
        <scheme val="minor"/>
      </rPr>
      <t xml:space="preserve"> 9 DIAS)</t>
    </r>
  </si>
  <si>
    <r>
      <rPr>
        <u/>
        <sz val="11"/>
        <color theme="1"/>
        <rFont val="Calibri"/>
        <family val="2"/>
        <scheme val="minor"/>
      </rPr>
      <t>&lt;</t>
    </r>
    <r>
      <rPr>
        <sz val="11"/>
        <color theme="1"/>
        <rFont val="Calibri"/>
        <family val="2"/>
        <scheme val="minor"/>
      </rPr>
      <t xml:space="preserve">  5 DIAS</t>
    </r>
  </si>
  <si>
    <t>Gestión Logística en Emergencias</t>
  </si>
  <si>
    <t>Contratos de suministros en Ejecución (de Consumo y Controlados) de la Subdirección Logística</t>
  </si>
  <si>
    <t>Garantizar Suscripción y Ejecución de contratos de suministros (de Consumo y Controlados) según la programación del Plan Anual de Adquisiciones de la UAECOB.</t>
  </si>
  <si>
    <t xml:space="preserve">Personal  administrativo
Físicos
Tecnológicos </t>
  </si>
  <si>
    <t>En las etapas del proceso</t>
  </si>
  <si>
    <t xml:space="preserve">No. de contratos de suministros en ejecución en el trimestre/ No. de contratos de suministros programados en el PAA </t>
  </si>
  <si>
    <t>Validación y seguimiento al Plan Anual de Adquisiciones en el tema de suministros.
Información histórica de comportamiento de contratos  de suministros</t>
  </si>
  <si>
    <r>
      <rPr>
        <u/>
        <sz val="11"/>
        <color indexed="8"/>
        <rFont val="Calibri"/>
        <family val="2"/>
        <scheme val="minor"/>
      </rPr>
      <t>&lt;</t>
    </r>
    <r>
      <rPr>
        <sz val="11"/>
        <color indexed="8"/>
        <rFont val="Calibri"/>
        <family val="2"/>
        <scheme val="minor"/>
      </rPr>
      <t>49%</t>
    </r>
  </si>
  <si>
    <r>
      <t>(</t>
    </r>
    <r>
      <rPr>
        <u/>
        <sz val="11"/>
        <color indexed="8"/>
        <rFont val="Calibri"/>
        <family val="2"/>
        <scheme val="minor"/>
      </rPr>
      <t>&gt;</t>
    </r>
    <r>
      <rPr>
        <sz val="11"/>
        <color indexed="8"/>
        <rFont val="Calibri"/>
        <family val="2"/>
        <scheme val="minor"/>
      </rPr>
      <t xml:space="preserve"> 50% y </t>
    </r>
    <r>
      <rPr>
        <u/>
        <sz val="11"/>
        <color indexed="8"/>
        <rFont val="Calibri"/>
        <family val="2"/>
        <scheme val="minor"/>
      </rPr>
      <t>&lt;</t>
    </r>
    <r>
      <rPr>
        <sz val="11"/>
        <color indexed="8"/>
        <rFont val="Calibri"/>
        <family val="2"/>
        <scheme val="minor"/>
      </rPr>
      <t>64%)</t>
    </r>
  </si>
  <si>
    <r>
      <t>(</t>
    </r>
    <r>
      <rPr>
        <u/>
        <sz val="11"/>
        <color indexed="8"/>
        <rFont val="Calibri"/>
        <family val="2"/>
        <scheme val="minor"/>
      </rPr>
      <t>&gt;</t>
    </r>
    <r>
      <rPr>
        <sz val="11"/>
        <color indexed="8"/>
        <rFont val="Calibri"/>
        <family val="2"/>
        <scheme val="minor"/>
      </rPr>
      <t xml:space="preserve"> 65% y </t>
    </r>
    <r>
      <rPr>
        <u/>
        <sz val="11"/>
        <color indexed="8"/>
        <rFont val="Calibri"/>
        <family val="2"/>
        <scheme val="minor"/>
      </rPr>
      <t>&lt;</t>
    </r>
    <r>
      <rPr>
        <sz val="11"/>
        <color indexed="8"/>
        <rFont val="Calibri"/>
        <family val="2"/>
        <scheme val="minor"/>
      </rPr>
      <t>89%)</t>
    </r>
  </si>
  <si>
    <t>PROCESOS 
CONTRACTUALES</t>
  </si>
  <si>
    <t>PROFESIONAL 
CONTRACTUAL</t>
  </si>
  <si>
    <t>SUBDIRECTOR LOGISTICO</t>
  </si>
  <si>
    <t>Evaluar el nivel de Eficiencia de disponibilidad de logística para la atención de emergencias según activaciones realizadas por personal operativo</t>
  </si>
  <si>
    <t>Nivel de eficiencia de las activaciones a Logística en Emergencias, incidentes, eventos y suministros</t>
  </si>
  <si>
    <t>Durante el proceso y monitoreo de la disponibilidad de activaciones requeridas.</t>
  </si>
  <si>
    <t>(Total de emergencias apoyadas por el área logística en emergencias)/ (Total de solicitudes de apoyo logístico a las emergencias hechas a través de la central de radio)*100</t>
  </si>
  <si>
    <t xml:space="preserve">Reporte por Personal Uniformados B3 Logística
La información se obtiene del reporte de Central de Radio y las bitácoras de los equipos operativos a cargo de la atención de logística en emergencias y eventos
</t>
  </si>
  <si>
    <r>
      <rPr>
        <u/>
        <sz val="11"/>
        <color indexed="8"/>
        <rFont val="Calibri"/>
        <family val="2"/>
        <scheme val="minor"/>
      </rPr>
      <t>&lt;</t>
    </r>
    <r>
      <rPr>
        <sz val="11"/>
        <color indexed="8"/>
        <rFont val="Calibri"/>
        <family val="2"/>
        <scheme val="minor"/>
      </rPr>
      <t>59%</t>
    </r>
  </si>
  <si>
    <r>
      <t>(</t>
    </r>
    <r>
      <rPr>
        <u/>
        <sz val="11"/>
        <color indexed="8"/>
        <rFont val="Calibri"/>
        <family val="2"/>
        <scheme val="minor"/>
      </rPr>
      <t>&gt;</t>
    </r>
    <r>
      <rPr>
        <sz val="11"/>
        <color indexed="8"/>
        <rFont val="Calibri"/>
        <family val="2"/>
        <scheme val="minor"/>
      </rPr>
      <t xml:space="preserve"> 60% y </t>
    </r>
    <r>
      <rPr>
        <u/>
        <sz val="11"/>
        <color indexed="8"/>
        <rFont val="Calibri"/>
        <family val="2"/>
        <scheme val="minor"/>
      </rPr>
      <t>&lt;</t>
    </r>
    <r>
      <rPr>
        <sz val="11"/>
        <color indexed="8"/>
        <rFont val="Calibri"/>
        <family val="2"/>
        <scheme val="minor"/>
      </rPr>
      <t>79%)</t>
    </r>
  </si>
  <si>
    <r>
      <t>(</t>
    </r>
    <r>
      <rPr>
        <u/>
        <sz val="11"/>
        <color indexed="8"/>
        <rFont val="Calibri"/>
        <family val="2"/>
        <scheme val="minor"/>
      </rPr>
      <t>&gt;</t>
    </r>
    <r>
      <rPr>
        <sz val="11"/>
        <color indexed="8"/>
        <rFont val="Calibri"/>
        <family val="2"/>
        <scheme val="minor"/>
      </rPr>
      <t xml:space="preserve"> 80% y </t>
    </r>
    <r>
      <rPr>
        <u/>
        <sz val="11"/>
        <color indexed="8"/>
        <rFont val="Calibri"/>
        <family val="2"/>
        <scheme val="minor"/>
      </rPr>
      <t>&lt;</t>
    </r>
    <r>
      <rPr>
        <sz val="11"/>
        <color indexed="8"/>
        <rFont val="Calibri"/>
        <family val="2"/>
        <scheme val="minor"/>
      </rPr>
      <t>89%)</t>
    </r>
  </si>
  <si>
    <r>
      <rPr>
        <u/>
        <sz val="11"/>
        <color indexed="8"/>
        <rFont val="Calibri"/>
        <family val="2"/>
        <scheme val="minor"/>
      </rPr>
      <t>&gt;</t>
    </r>
    <r>
      <rPr>
        <sz val="11"/>
        <color indexed="8"/>
        <rFont val="Calibri"/>
        <family val="2"/>
        <scheme val="minor"/>
      </rPr>
      <t>90%</t>
    </r>
  </si>
  <si>
    <t>LOGISTICA PARA SUMINISTROS EN EMERGENCIA</t>
  </si>
  <si>
    <t>PERSONAL UNIFORMADO B3</t>
  </si>
  <si>
    <t>Gestión del Talento Humano</t>
  </si>
  <si>
    <t>9. Subdirección de Gestión Humana</t>
  </si>
  <si>
    <t>Cumplimiento del programa de Bienestar</t>
  </si>
  <si>
    <t>Hacer seguimiento a la ejecución de las actividades de bienestar establecidas</t>
  </si>
  <si>
    <t>El indicador se calcula en el desarrollo de las actividades en el año</t>
  </si>
  <si>
    <t>(Actividades de Bienestar Desarrolladas/Actividades de Bienestar Establecidas para el periodo) *100%</t>
  </si>
  <si>
    <t>área de Bienestar- actividades de bienestar realizadas</t>
  </si>
  <si>
    <t>&gt;= 75% y &lt;85%</t>
  </si>
  <si>
    <t>&gt;= 85% &lt;= 95%</t>
  </si>
  <si>
    <t>SGH- BIENESTAR</t>
  </si>
  <si>
    <t>Profesional Universitario área de Bienestar</t>
  </si>
  <si>
    <t>Subdirección de Gestión Humana, Alta Dirección, Entidades de Control (contraloría)</t>
  </si>
  <si>
    <t>Participación en el programa de Bienestar</t>
  </si>
  <si>
    <t>(Número de servidores públicos que participan programas B.S / Total de funcionarios programados B.S.) *100</t>
  </si>
  <si>
    <t>&lt; 70%</t>
  </si>
  <si>
    <t>&gt;= 70% y &lt;80%</t>
  </si>
  <si>
    <t>&gt;= 80% &lt;= 95%</t>
  </si>
  <si>
    <t>Evaluación a la capacitación impartida</t>
  </si>
  <si>
    <t>Hacer seguimiento a la efectividad de la capacitación</t>
  </si>
  <si>
    <t>Al final de cada proceso de capacitación</t>
  </si>
  <si>
    <t>Efectividad</t>
  </si>
  <si>
    <t>(Número de calificaciones satisfactorias y sobresalientes / Total de participantes )*100%</t>
  </si>
  <si>
    <t>Consolidado resultados de evaluaciones</t>
  </si>
  <si>
    <t>&lt; 80%</t>
  </si>
  <si>
    <t>≥ 80% y &lt;85%</t>
  </si>
  <si>
    <t>&gt;= 85% ≤ 95%</t>
  </si>
  <si>
    <t>SGH- ACADEMIA</t>
  </si>
  <si>
    <t>Profesional Contratista área de ACADEMIA</t>
  </si>
  <si>
    <t>SGH, SOP, Alta Dirección.</t>
  </si>
  <si>
    <t>Cumplimiento en las Actividades Programadas de capacitación</t>
  </si>
  <si>
    <t>Hacer seguimiento al cumplimiento del Plan de Capacitación</t>
  </si>
  <si>
    <t>(Número de capacitaciones ejecutadas / Número de Capacitaciones programadas en el periodo)*100</t>
  </si>
  <si>
    <t>Base de datos e ADAMDEMIA de cursos de capacitación realizados</t>
  </si>
  <si>
    <t>&gt;= 85% ≤95%</t>
  </si>
  <si>
    <t>Tasa de Accidentalidad</t>
  </si>
  <si>
    <t>Hacer seguimiento a la frecuencia de accidentes incapacitantes</t>
  </si>
  <si>
    <t>AL final de cada periodo</t>
  </si>
  <si>
    <t>(Número de accidentes incapacitantes / Total de funcionarios)*100</t>
  </si>
  <si>
    <t>Los datos se obtienen de la bases de datos de accidentes de trabajo de la UAECOB, la cual se verifica periódicamente con la información enviada por ARL POSITIVA</t>
  </si>
  <si>
    <t>&gt;7%</t>
  </si>
  <si>
    <t>≥5% y ≤7%</t>
  </si>
  <si>
    <t xml:space="preserve">≥ 3,5% y ≤5% </t>
  </si>
  <si>
    <t>&lt; 3,5%</t>
  </si>
  <si>
    <t>SGH- SYST</t>
  </si>
  <si>
    <t>SGH- Profesional Especializado SYST</t>
  </si>
  <si>
    <t>Índice de Ausentismo por enfermedad común</t>
  </si>
  <si>
    <t>Conocer la cantidad de horas hombres perdidas por enfermedad común respecto a las HHT en el período</t>
  </si>
  <si>
    <t>(HH perdidos por EC en el periodo / Número H.H. Trabajadas en el periodo)*100</t>
  </si>
  <si>
    <t>Los datos se obtienen de la bases de datos de ausentismo de la UAECOB</t>
  </si>
  <si>
    <t xml:space="preserve">≥ 4% y ≤5% </t>
  </si>
  <si>
    <t>&lt; 4%</t>
  </si>
  <si>
    <t>RESPONSABLES - INDICADOR</t>
  </si>
  <si>
    <t>Meta</t>
  </si>
  <si>
    <t>META (per.)</t>
  </si>
  <si>
    <t>Valor numerador</t>
  </si>
  <si>
    <t>Valor denominador</t>
  </si>
  <si>
    <t xml:space="preserve">RESULTADO </t>
  </si>
  <si>
    <t>TENDENCIA
(&gt;=) (&lt;=)</t>
  </si>
  <si>
    <t>ANALISIS Y OBSERVACIONES</t>
  </si>
  <si>
    <t>Acción 
Planteada</t>
  </si>
  <si>
    <t>ENERO</t>
  </si>
  <si>
    <t>FEBRERO</t>
  </si>
  <si>
    <t>MARZO</t>
  </si>
  <si>
    <t xml:space="preserve"> (1-( sumatoria del consumo de las estaciones  actual/ sumatoria del consumo del periodo anterior))</t>
  </si>
  <si>
    <t>Autos impulsados por abogados</t>
  </si>
  <si>
    <t>Número de procesos impulsados/Número de abogados</t>
  </si>
  <si>
    <t>Numero</t>
  </si>
  <si>
    <t>&lt;=7</t>
  </si>
  <si>
    <t>&gt;8 - &lt;11</t>
  </si>
  <si>
    <t>(=)11 y &lt;13</t>
  </si>
  <si>
    <t>(=)13</t>
  </si>
  <si>
    <r>
      <t xml:space="preserve">Número total de procesos/ Promedio dias </t>
    </r>
    <r>
      <rPr>
        <i/>
        <sz val="11"/>
        <rFont val="Calibri"/>
        <family val="2"/>
        <scheme val="minor"/>
      </rPr>
      <t>(fecha de apertura-fecha de acta de reparto</t>
    </r>
    <r>
      <rPr>
        <sz val="11"/>
        <rFont val="Calibri"/>
        <family val="2"/>
        <scheme val="minor"/>
      </rPr>
      <t>)</t>
    </r>
  </si>
  <si>
    <t>&gt;15</t>
  </si>
  <si>
    <t>&lt;=15 y &gt;=13</t>
  </si>
  <si>
    <t>&lt;=12 y &gt;=11</t>
  </si>
  <si>
    <t>&lt;=10</t>
  </si>
  <si>
    <t>&lt;</t>
  </si>
  <si>
    <t>mayo</t>
  </si>
  <si>
    <t>En el primer Trimestre del año 2018, se realizarón 314 piezas, cumpliendo con el objetivo planteado para el periodo.</t>
  </si>
  <si>
    <t>No aplica</t>
  </si>
  <si>
    <t>&gt;</t>
  </si>
  <si>
    <t xml:space="preserve"> BUENO</t>
  </si>
  <si>
    <t>Todos los casos fueron calificados como Excelente (531) y como Bueno (21), cabe resaltar que NINGÚN servicio fue calificado como regular o malo</t>
  </si>
  <si>
    <t>Mejoramiento contínuo en aras de llegar al 100%</t>
  </si>
  <si>
    <t>Todos los casos fueron calificados como Excelente (587) y como Bueno (15), cabe resaltar que NINGÚN servicio fue calificado como regular o malo</t>
  </si>
  <si>
    <t>Todos los casos fueron calificados como Excelente (388) y como Bueno (9), cabe resaltar que NINGÚN servicio fue calificado como regular o malo</t>
  </si>
  <si>
    <t>Indicador dentro de los límites permitidos</t>
  </si>
  <si>
    <t>Meta cumplida</t>
  </si>
  <si>
    <t>Mantenimiento del servicio</t>
  </si>
  <si>
    <t>=</t>
  </si>
  <si>
    <t>Pendiente reporte de ETB en el mes de abril.</t>
  </si>
  <si>
    <t>No hay requerimientos registrados en el mes</t>
  </si>
  <si>
    <t>La meta del 56% corresponde a lo programado para el primer trimestre. 
El seguimiento a la ejecución presupuestal se ha realizado a través de los comités directivos, y mesas de trabajo de seguimiento con los responsables de ejecutar el presupuesto. Lo anterior con el fin generar alertas en la importancia de cumplir con lo programado y el cumplimiento de las metas establecidas en la vigencia.</t>
  </si>
  <si>
    <t>Reunión de seguimiento con los responsables del presupuesto.</t>
  </si>
  <si>
    <t>Durante el primer mes no se contaba con la información actualizada y completa para generar las viabilidades.</t>
  </si>
  <si>
    <t>Las actas de comité de contratación deben ser entregadas de manera inmediata para proceder a la actualización de los planes de contratación.</t>
  </si>
  <si>
    <t>Corresponde al avance ponderado de los productos del Plan de Acción en referencia al avance de las metas establecidas.</t>
  </si>
  <si>
    <t>Corresponde al avance ponderado de todas las actividades del Plan de Acción.</t>
  </si>
  <si>
    <t>Corresponde al avance ponderado de las actividades a cumplir en el periodo del Plan de Acción.</t>
  </si>
  <si>
    <t>Durante el I Trimestre del año 2018, se brindo asistencia a veinte (20) audiencias.</t>
  </si>
  <si>
    <t>Durante el I Trimestre del año 2018, fueron analizadas doce (12) fichas en Comité</t>
  </si>
  <si>
    <t>Durante el I Trimestre del año 2018, la Oficina Asesora Jurídica brindo asesoria a las Diferentes Oficinas y Subdirecciones de la UAECOB en los relacionado con estudios previos</t>
  </si>
  <si>
    <t>Durante los dos primeros meses del año 2018 la Oficina Asesora Jurídica expidio y suscribio las minutas de contratos de prestación de servicios en promedio de un (1) día</t>
  </si>
  <si>
    <t>La oficina Asesora Jurídica dio respuesta a ochenta y cuatro (84) solicitudes de certificados por correo institucional  y radicados los cuales fueron tramitados en su totalidad</t>
  </si>
  <si>
    <t>Excelente</t>
  </si>
  <si>
    <t>Se emitieron para el mes de enero 67 contancias solictadas por los usuarios</t>
  </si>
  <si>
    <t>Se emitieron para el mes de Febrero 67 contancias solictadas por los usuarios</t>
  </si>
  <si>
    <t>Se emitieron para el mes de Marzo 52 contancias solictadas por los usuarios</t>
  </si>
  <si>
    <t>Para la vigencia se realizaron  24 investigaciones en la cuales se determinaron las causas a todas</t>
  </si>
  <si>
    <t>Para la vigencia se realizaron  14 investigaciones debido a las activaciones realizadasen la cuales se determinaron las causas a todas</t>
  </si>
  <si>
    <t>Para la vigencia se realizaron  22 investigaciones en la cuales se determinaron las causas3 a todas</t>
  </si>
  <si>
    <t>Se capacitaron en el periodo 4 grupo de brigadas correspondientes a 86 personas de las cuales 10 no aprobaron el curso.</t>
  </si>
  <si>
    <t>para el mes de febrero se capacitaron las brigadas de la universidad jorge tadeo lozano y open group en la  cual se dio un desempeño superior al exgido por la normatividad vigente</t>
  </si>
  <si>
    <t xml:space="preserve">en le mes de marzo se capacitaron 61 personas que corresponde a 9 brigradas empresariales ya que se conformo una capacitacion con pymes </t>
  </si>
  <si>
    <t>para el mes de enero se realizan 2 visitas debido a las pocas solicitudes para la capacitacion de riesgo bajo realizadas.</t>
  </si>
  <si>
    <t>se realizan 2 visitas de verificacion en el mes de febrero a las culaes se ratifican los conceptos emitidos.</t>
  </si>
  <si>
    <t>las visitas de verificacion realizadas correponden al 1% de las capacitaciones dadas en riego bajo para el mes de marzo</t>
  </si>
  <si>
    <t xml:space="preserve">Para el mes de enero se presentaron pocos eventos alta complejidad en la ciudad </t>
  </si>
  <si>
    <t>se incremetan los eventos de alta complejidad en la ciudad debido al inicio del futbol colombiano y temporada taurina</t>
  </si>
  <si>
    <t>Se incrementa el nuemro de eventos debido al inicio del festival iberoamericano de teatro, estereo picnik y concientos de gran magnitud, asi mismo se registro los eventos de seman santa.</t>
  </si>
  <si>
    <t>Se realizaron las revisiones tecnicas en los tiempos establecidos en los procedimientos  de acuerdo con las disponibilidad de las estaciones.</t>
  </si>
  <si>
    <t>Se dieron tramite a las solicitudes allegadas por los usuarios para el periodo de medición</t>
  </si>
  <si>
    <t>El proceso de capacitacion comunitaria esta diseñado para atender la demanda de los usuarios, para el periodo se dio trmite a todas las solictudes allegadas a la SGR</t>
  </si>
  <si>
    <t>Se realizaron acciones para  actualizar uno de los tres procedimientos relativos a la atención de incendios, tal procedimiento  es: la atención de incendios estructurales de gran altura, el cual esta listo y se publicara en la ruta de calidad, para la consulta respectiva.</t>
  </si>
  <si>
    <t>Actualización y publicación.</t>
  </si>
  <si>
    <t>La disponibilidad de personal durante enero de 2018 fue del 547 unidades para la atención de emergencias.</t>
  </si>
  <si>
    <t>La disponibilidad de personal durante febrero de 2018 fue del 560 unidades para la atención de emergencias.</t>
  </si>
  <si>
    <t>La disponibilidad de personal durante marzo de 2018 fue del 585 unidades para la atención de emergencias.</t>
  </si>
  <si>
    <t>N/A</t>
  </si>
  <si>
    <t>El tiempo de atención de los servicios IMER fue un poco alta comparada con la meta, debido a que algunos de los servicios atendidos tuvieron un tiempo de servicio mayor, lo cual afecto el tiempo meta.</t>
  </si>
  <si>
    <t>Se espera que  con la puesta en servicios de las máquinas nuevas que ingresaron en enero de 2018, se reduzca el tiempo a la meta establecida.</t>
  </si>
  <si>
    <t xml:space="preserve">El tiempo de atencion de servicios se vio afectado en 1:70 por encima de la meta. </t>
  </si>
  <si>
    <t>Se reducira el tiempo de servicios con la puesta en marcha de todas las máquinas nuevas.</t>
  </si>
  <si>
    <t>El tiempo de atención de los servicios se redujo con respecto al mes anterior.</t>
  </si>
  <si>
    <t>Se espera poder contar con todas las máquinas nuevas en servicios para el trimestres siguiente.</t>
  </si>
  <si>
    <t>Se realizo la atención de los servicios de emergencia por tipo durante enero de 2018.</t>
  </si>
  <si>
    <t>Se realizo la atención de los servicios de emergencia por tipo durante febrero de 2018.</t>
  </si>
  <si>
    <t>Se realizo la atención de los servicios de emergencia por tipo durante marzo de 2018.</t>
  </si>
  <si>
    <t>&gt;=13</t>
  </si>
  <si>
    <t>Se observa la gestión adelantada por cada uno de los abogados designados para el estudio e impulso de los procesos disciplinarios, toda vez que cumplieron con la expedicion del número de autos fijados por la coordinación de la  Oficina de Control Disciplinario Interno por mes, aun cuando durante el mes de Enero se contó con un abogado menos respecto a los siguientes dos periodos.</t>
  </si>
  <si>
    <t>Mantener el impulso procesal de las actuaciones disciplinarias</t>
  </si>
  <si>
    <t>Las quejas allegadas a la OCDI se atendieron dentro de los términos fijados por la Dirección Distrital de Asuntos Disciplinarios (10 días) y sin exceder el término máximo que otorga la Ley 1755, logro alcanzado gracias al seguimiento permanente a la gestión.</t>
  </si>
  <si>
    <t>Mantener las acciones adelantadas</t>
  </si>
  <si>
    <t>Se cumple con la meta establecida durante el periodo de reporte, de acuerdo con las 202 encuestas realizadas, identificando que 198 ciudadanos respondieron positivamente al ejercicio del resultado de la atención presencial en los puntos donde atiende la entidad, por lo anterior, existe un cumplimiento por encima de la meta establecida para el reporte en el primer trimestre con un 98,2%.</t>
  </si>
  <si>
    <t xml:space="preserve">Se cumple con las respuestas en términos de Ley, quedando por responder 7 requerimientos que se encuentran en los tiempos de oportunidad según lo que contempla la norma </t>
  </si>
  <si>
    <t>Seguir generando el seguimiento respectivo a la áreas, que deben dar respuesta a través del correo quejasysoluciones@bomberosbogota.gov.co</t>
  </si>
  <si>
    <t>Se cumple con la meta establecida durante el periodo de reporte, de acuerdo a lo que respondieron los ciudadanos, es decir, los encuenstados con respuesta positiva constituye a 31,7, respondiendo a satisfacción con un 96% de favorabilidad durante este trimestre de reporte.</t>
  </si>
  <si>
    <t>(&gt;=)</t>
  </si>
  <si>
    <t>Malo</t>
  </si>
  <si>
    <t>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
Es de precisar  que el consumo reportado corresponde al periodo de septiembre a noviembre de 2017 y el periodo de noviembre de 2017 a enero de 2018.  Para los meses posteriores no  se han generado facturas.</t>
  </si>
  <si>
    <t xml:space="preserve">Actualizar el inventario de los sistemas ahorradores  del sistema hidrosanitario de la UAECOB, para solicitar al área de infraestructura el cambio  e instalación  en aquellos que se requieran, así mismo revisión y reparación de las fugas y goteos en las instalaciones de las instalaciones de la entidad.
Fortalecer la campaña de ahorro y uso eficiente de agua.
</t>
  </si>
  <si>
    <t>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t>
  </si>
  <si>
    <t xml:space="preserve">Actualizar el inventario de los sistemas ahorradores  del sistema de luminarias de la UAECOB, para solicitar al área de infraestructura el cambio  e instalación  en aquellos que se requieran.
Fortalecer la campaña de ahorro y uso eficiente de energía.
</t>
  </si>
  <si>
    <t>Verificar  el avance del contrato No.  419 de 2017, en cuanto al cambio de gasodomésticos deteriorados por nuevos. Así mismo es de precisar que con este contrato, se están adecuando e instalando mayor número de calentadores en las sedes de la entidad, para satisfacer las necesidades del cuerpo uniformado, razón por la cual se evidencia un aumentando en el  consumo  de gas.  Es importante que una vez finalizada la ejecución del contrato y se estandarice  el consumo, se puede empezar a realizar un análisis real  del consumo de este servicio.</t>
  </si>
  <si>
    <t>&lt;1</t>
  </si>
  <si>
    <t>En el mes de enero no se presentaron rechazos por parte del área Financiera, lo anterior teniendo en cuenta que en este mes no se tramitan cuentas por cuanto las reservas se aprueban a final de mes</t>
  </si>
  <si>
    <t>En este mes no se presentó devoluciones por escrito por parte del área, teniendo en cuenta que las correciones solicitadas por correo fuerón tramitadas en su momento.</t>
  </si>
  <si>
    <t>En el mes marzo no se presentó devolución por escrito por parte del área, teniendo en cuenta que las correciones solicitadas por correo no fue tramitada en su momento.</t>
  </si>
  <si>
    <t>No se presentó ningun rechazo por parte de la Tesoreria en enero</t>
  </si>
  <si>
    <t>Se presentaron tres rechazos por parte de la Tesoreria en febrero, por cuentas inactivas.</t>
  </si>
  <si>
    <t>En marzo no se presentó rechazos por parte de la Tesoreria Distrital</t>
  </si>
  <si>
    <t xml:space="preserve"> &gt; 51% y &lt; 79%</t>
  </si>
  <si>
    <t>En el primer trimestre se giró el 62,92% de los compromisos del mismo periodo, estos pagos corresponden basicamente a nómina y aportes, servicios públicos y contratistas</t>
  </si>
  <si>
    <t>Por tratarse de pagos correspondientes a nómina y aportes, servicios públicos y contratistas, no es posible generar una acción de mejora toda vez que a medida que se cumplen los tiempos definidos para pago se genera de manera inmediata el giro.</t>
  </si>
  <si>
    <t>En lo que va corrido del año se ha pagado el 19,41% de las reservas, de acuerdo a los plazos contractuales y teniendo en cuenta  que no se pudo abrir el aplicativo PCT para el 2018, esto  generó que no se pudieran hacer entradas  al almacén y esto impactó en la presentación de cuentas.</t>
  </si>
  <si>
    <t xml:space="preserve">Se espera que en el segundo trimestre del año se cancele más del 80% toda vez que la periocidad de los contratos de las dependencias de la Unidad no supera ese corte. </t>
  </si>
  <si>
    <r>
      <rPr>
        <u/>
        <sz val="10"/>
        <color indexed="8"/>
        <rFont val="Calibri"/>
        <family val="2"/>
        <scheme val="minor"/>
      </rPr>
      <t>&lt;</t>
    </r>
    <r>
      <rPr>
        <sz val="10"/>
        <color indexed="8"/>
        <rFont val="Calibri"/>
        <family val="2"/>
        <scheme val="minor"/>
      </rPr>
      <t>15%</t>
    </r>
  </si>
  <si>
    <t>Con corte al mes de enero esta pendiente de comprometer el 13,78% de las disponibilidades solicitadas, esto corresponde adiciones de prestaciones de servicios que se encuentran en tramite.</t>
  </si>
  <si>
    <t>Al mes de febrero esta pendiente por comprometer el 11,40% de las disponibilidades solicitadas, corresponde algunas prestaciones de servicios, instalación de vidrios y disposición final de polvora entre otros.</t>
  </si>
  <si>
    <t>25% y &lt;16</t>
  </si>
  <si>
    <t>Con corte a marzo esta pendiente de comprometer el 25,12% de las disponibilidades solicitadas, la mayor parte corresponde a los procesos que estan en curso como Instalación vidrios, disposición final polvora, control de acceso y vehiculo de incendios.</t>
  </si>
  <si>
    <t>Cumplir con los plazos establecidos en los procesos de contratación.</t>
  </si>
  <si>
    <t>En este mes la totalidad de la ejecución corresponde a nómina, servicios públicos y prestaciones de servicios.</t>
  </si>
  <si>
    <t xml:space="preserve">La ejecución presupuestal a febrero corresponde la mayor parte a los gastos de nómina, servicios públicos y prestación de servicios. </t>
  </si>
  <si>
    <t>En el primer trimestre se ha ejecutado apenas el 16,78% del presupuesto, esto corresponde a contratación de prestación de servicios, nómina y aportes, servicios públicos y unos contratos de apoyo.</t>
  </si>
  <si>
    <t>Dar estricto cumplimiento al Plan Anual de Adquisiciones.</t>
  </si>
  <si>
    <t>Se evidencia una tendencia a mejorar el desempeño y seguir con este record normal de nuestra área.</t>
  </si>
  <si>
    <t>Se está cumpliendo con la mayoría de las solicitudes hechas</t>
  </si>
  <si>
    <t>Realizar análisis de solicitudes</t>
  </si>
  <si>
    <r>
      <rPr>
        <u/>
        <sz val="10"/>
        <color indexed="8"/>
        <rFont val="Calibri"/>
        <family val="2"/>
        <scheme val="minor"/>
      </rPr>
      <t>&gt;</t>
    </r>
    <r>
      <rPr>
        <sz val="10"/>
        <color indexed="8"/>
        <rFont val="Calibri"/>
        <family val="2"/>
        <scheme val="minor"/>
      </rPr>
      <t>50% Y &lt;70%</t>
    </r>
  </si>
  <si>
    <t xml:space="preserve">Se presentan solicitudes que aún se están desarrollando </t>
  </si>
  <si>
    <t xml:space="preserve">Completar las solicitudes que están pendientes para lograr un mejor indicador </t>
  </si>
  <si>
    <t>&lt;80%</t>
  </si>
  <si>
    <t>los documentos despachados  por la empresa REDEX S.A.S.para entrega en el mes de  Enero de 2018, fueron  2263 se produjeron 883 devoluciones durante el mismo, equivalentes a un 39% que fueron comunicaciones devueltas sin tramite por diferentes razones, a saber: cambios en direccion del destinatario, domicilio o direccion del establecimiento cerrados, direccion incorrecta o porque no se alcanzo a entregar en horarios de oficina por recorridos muy largos. Se entregaron efectivamente 1380 documentos, correspondientes a un 61%.</t>
  </si>
  <si>
    <t xml:space="preserve">Antes de la repartición, verificar  dirección de correspondencia para no presentar tantas  devoluciones </t>
  </si>
  <si>
    <t>&gt;80%</t>
  </si>
  <si>
    <t>Para el mes de febrero del año 2018, las entregas de la empresa REDEX S.A.S. con tres motorizados fueron 934; se presento una disminución en el volumen de documentos producidos del 158% con respecto al mes inmediatamente anterior.
Se presentaron 124 devoluciones, equivalentes a un 13,3 %; que fueron comunicaciones devueltas sin tramite por diferentes razones, a saber: cambios en direccion del destinatario, domicilio o direccion del establecimiento cerrados, direccion incorrecta o porque no se alcanzo a entregar en horarios de oficina por recorridos muy largos. Presentandose una variación de veintiseis (26) puntos en baja con respecto al mes de enero de 2018.</t>
  </si>
  <si>
    <t>De un total de 1.116 documentos despachados para entrega en el mes de Marzo de 2018, se produjeron 91 devoluciones durante el mismo, equivalentes a un  8% que fueron comunicaciones devueltas sin tramite por diferentes razones, a saber: cambios en direccion del destinatario, domicilio o direccion del establecimiento cerrados, direccion incorrecta o porque no se alcanzo a entregar en horarios de oficina por recorridos muy largos.</t>
  </si>
  <si>
    <r>
      <rPr>
        <u/>
        <sz val="10"/>
        <color indexed="8"/>
        <rFont val="Calibri"/>
        <family val="2"/>
        <scheme val="minor"/>
      </rPr>
      <t>&gt;</t>
    </r>
    <r>
      <rPr>
        <sz val="10"/>
        <color indexed="8"/>
        <rFont val="Calibri"/>
        <family val="2"/>
        <scheme val="minor"/>
      </rPr>
      <t>95%</t>
    </r>
  </si>
  <si>
    <t>Se logra el 100% debido a que se generan todos los paz y salvo requeridos por los funcionarios en estado de retiro.</t>
  </si>
  <si>
    <r>
      <t xml:space="preserve">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
A la fecha se cuenta con 49 vehículos de primera respuesta; Dentro del análisis no se tiene presente una maquina de altura que se encuentra en el proceso de matricula y la unidad de rescate animal que no cuenta con Bomba extintora.
</t>
    </r>
    <r>
      <rPr>
        <b/>
        <sz val="12"/>
        <color indexed="8"/>
        <rFont val="Calibri"/>
        <family val="2"/>
        <scheme val="minor"/>
      </rPr>
      <t xml:space="preserve">El 68% </t>
    </r>
    <r>
      <rPr>
        <sz val="12"/>
        <color indexed="8"/>
        <rFont val="Calibri"/>
        <family val="2"/>
        <scheme val="minor"/>
      </rPr>
      <t xml:space="preserve">de los vehículos de primera respuesta estuvieron  disponibles con un indicador de </t>
    </r>
    <r>
      <rPr>
        <b/>
        <sz val="12"/>
        <color indexed="8"/>
        <rFont val="Calibri"/>
        <family val="2"/>
        <scheme val="minor"/>
      </rPr>
      <t xml:space="preserve">Desempeño Bueno. </t>
    </r>
    <r>
      <rPr>
        <sz val="12"/>
        <color indexed="8"/>
        <rFont val="Calibri"/>
        <family val="2"/>
        <scheme val="minor"/>
      </rPr>
      <t xml:space="preserve">No se logró alcanzar la meta propuesta del 75% debido a que constantemente el Parque Automotor presenta daños imprevistos en sus vehiculos, que requieren de mantenimientos correctivos de caracter urgente, los cuales, afectan directamente la disponibilidad.
Por otra parte,  la disponibilidad vehicular siempre ha estado brindando la atención oportuna a las emergencias presentadas en cumplimiento de la misionalidad de la UAECOB. La entidad tiene programada para el siguiente mes la entrega de los vehiculos nuevos. 
</t>
    </r>
    <r>
      <rPr>
        <b/>
        <sz val="12"/>
        <color indexed="8"/>
        <rFont val="Calibri"/>
        <family val="2"/>
        <scheme val="minor"/>
      </rPr>
      <t>Nota:</t>
    </r>
    <r>
      <rPr>
        <sz val="12"/>
        <color indexed="8"/>
        <rFont val="Calibri"/>
        <family val="2"/>
        <scheme val="minor"/>
      </rPr>
      <t xml:space="preserve"> Es de tener en cuenta que el Parque Automotor lo componen 115 vehículos.</t>
    </r>
  </si>
  <si>
    <t>Se daran las recomendaciones a los maquinistas desde el taller del cuidado y manejo  del vehiculo.</t>
  </si>
  <si>
    <r>
      <t xml:space="preserve">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a la misionalidad de la Entidad.
A la fecha se cuenta con 57 vehículos de primera respuesta,donde estan incluidos los (8) vehiculos adquiridos (6 máquinas extintoras, 1 Unidad de rescate y 1 maquina extintora por reposición);Dentro del análisis no se tiene presente una maquina de altura que se encuentra en el proceso de matricula y la unidad de rescate animal que no cuenta con Bomba extintora.
</t>
    </r>
    <r>
      <rPr>
        <b/>
        <sz val="12"/>
        <color indexed="8"/>
        <rFont val="Calibri"/>
        <family val="2"/>
        <scheme val="minor"/>
      </rPr>
      <t>El 63%</t>
    </r>
    <r>
      <rPr>
        <sz val="12"/>
        <color indexed="8"/>
        <rFont val="Calibri"/>
        <family val="2"/>
        <scheme val="minor"/>
      </rPr>
      <t xml:space="preserve"> de los vehículos de primera respuesta estuvieron  disponibles con un indicador de </t>
    </r>
    <r>
      <rPr>
        <b/>
        <sz val="12"/>
        <color indexed="8"/>
        <rFont val="Calibri"/>
        <family val="2"/>
        <scheme val="minor"/>
      </rPr>
      <t xml:space="preserve">Desempeño Bueno. </t>
    </r>
    <r>
      <rPr>
        <sz val="12"/>
        <color indexed="8"/>
        <rFont val="Calibri"/>
        <family val="2"/>
        <scheme val="minor"/>
      </rPr>
      <t xml:space="preserve">No se logró alcanzar la meta propuesta del 75% debido a que constantemente el Parque Automotor presenta daños imprevistos en sus vehiculos, que requieren de mantenimientos correctivos de caracter urgente, los cuales, afectan directamente la disponibilidad. El indicador ha disminuido por diferentes problemas técnicos que han presentado los vehiculos nuevos.
Por otra parte,  la disponibilidad vehicular siempre ha estado brindando la atención oportuna a las emergencias presentadas en cumplimiento de la misionalidad de la UAECOB.
</t>
    </r>
    <r>
      <rPr>
        <b/>
        <sz val="12"/>
        <color indexed="8"/>
        <rFont val="Calibri"/>
        <family val="2"/>
        <scheme val="minor"/>
      </rPr>
      <t>Nota:</t>
    </r>
    <r>
      <rPr>
        <sz val="12"/>
        <color indexed="8"/>
        <rFont val="Calibri"/>
        <family val="2"/>
        <scheme val="minor"/>
      </rPr>
      <t xml:space="preserve"> Es de tener en cuenta que el Parque Automotor lo componen 123 vehículos.</t>
    </r>
  </si>
  <si>
    <r>
      <t xml:space="preserve">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cumplimiento de la misionalidad de la Entidad.
A la fecha se cuenta con 57 vehículos de primera respuesta, donde estan incluidos los (8) vehiculos adquiridos (6 máquinas extintoras, 1 Unidad de rescate y 1 maquina extintora por reposición); Dentro del análisis no se tiene presente una maquina de altura que se encuentra en el proceso de matricula y la unidad de rescate animal que no cuenta con Bomba extintora.
</t>
    </r>
    <r>
      <rPr>
        <b/>
        <sz val="12"/>
        <color indexed="8"/>
        <rFont val="Calibri"/>
        <family val="2"/>
        <scheme val="minor"/>
      </rPr>
      <t>El 56%</t>
    </r>
    <r>
      <rPr>
        <sz val="12"/>
        <color indexed="8"/>
        <rFont val="Calibri"/>
        <family val="2"/>
        <scheme val="minor"/>
      </rPr>
      <t xml:space="preserve"> de los vehículos de primera respuesta estuvieron  disponibles con un indicador de </t>
    </r>
    <r>
      <rPr>
        <b/>
        <sz val="12"/>
        <color indexed="8"/>
        <rFont val="Calibri"/>
        <family val="2"/>
        <scheme val="minor"/>
      </rPr>
      <t>Desempeño Regular.</t>
    </r>
    <r>
      <rPr>
        <sz val="12"/>
        <color indexed="8"/>
        <rFont val="Calibri"/>
        <family val="2"/>
        <scheme val="minor"/>
      </rPr>
      <t xml:space="preserve"> No se logró alcanzar la meta propuesta del 75% debido a que constantemente el Parque Automotor presenta daños imprevistos en sus vehiculos, que requieren de mantenimientos correctivos de caracter urgente, los cuales, afectan directamente la disponibilidad. El indicador ha disminuido por diferentes problemas técnicos que han presentado los vehiculos nuevos (6 fuera de servicio por garantia), ingresos a talleres autorizados por siniestros,  y mantenimientos correctivos.
</t>
    </r>
    <r>
      <rPr>
        <b/>
        <sz val="12"/>
        <color indexed="8"/>
        <rFont val="Calibri"/>
        <family val="2"/>
        <scheme val="minor"/>
      </rPr>
      <t>Nota:</t>
    </r>
    <r>
      <rPr>
        <sz val="12"/>
        <color indexed="8"/>
        <rFont val="Calibri"/>
        <family val="2"/>
        <scheme val="minor"/>
      </rPr>
      <t xml:space="preserve"> Es de tener en cuenta que el Parque Automotor lo componen 123 vehículos.</t>
    </r>
  </si>
  <si>
    <t>15 DIAS</t>
  </si>
  <si>
    <r>
      <t xml:space="preserve">El tiempo de respuesta en la ejecución de mantenimientos correctivos frecuentes en taller a los vehículos de la UAECOB en el mes de enero  fue en promedio 5,41 dias, con un indicador de </t>
    </r>
    <r>
      <rPr>
        <b/>
        <sz val="12"/>
        <color indexed="8"/>
        <rFont val="Calibri"/>
        <family val="2"/>
        <scheme val="minor"/>
      </rPr>
      <t>Desempeño Excelente.</t>
    </r>
    <r>
      <rPr>
        <sz val="12"/>
        <color indexed="8"/>
        <rFont val="Calibri"/>
        <family val="2"/>
        <scheme val="minor"/>
      </rPr>
      <t xml:space="preserve">
Se han realizado mantenimientos en los tiempos establecidos a los vehiculos; dentro de la supervisión del contrato de mantenimiento, se ha realizado una buena gestión administrativa(Control y Seguimiento), lo que ha permitido oportunamente dar respuesta a los mantenimientos solicitados.</t>
    </r>
  </si>
  <si>
    <r>
      <t xml:space="preserve">El tiempo de respuesta en la ejecución de mantenimientos correctivos frecuentes en taller a los vehículos de la UAECOB en el mes de enero  fue en promedio 4,67 dias, con un indicador de </t>
    </r>
    <r>
      <rPr>
        <b/>
        <sz val="12"/>
        <color indexed="8"/>
        <rFont val="Calibri"/>
        <family val="2"/>
        <scheme val="minor"/>
      </rPr>
      <t xml:space="preserve">Desempeño Excelente.
</t>
    </r>
    <r>
      <rPr>
        <sz val="12"/>
        <color indexed="8"/>
        <rFont val="Calibri"/>
        <family val="2"/>
        <scheme val="minor"/>
      </rPr>
      <t xml:space="preserve">
Se han realizado mantenimientos en los tiempos establecidos a los vehiculos; dentro de la supervisión del contrato de mantenimiento, se ha realizado una buena gestión administrativa(Control y Seguimiento), lo que ha permitido oportunamente dar respuesta a los mantenimientos solicitados.</t>
    </r>
  </si>
  <si>
    <r>
      <t xml:space="preserve">El tiempo de respuesta en la ejecución de mantenimientos correctivos frecuentes en taller a los vehículos de la UAECOB en el mes de enero  fue en promedio 5,09 dias, con un indicador de </t>
    </r>
    <r>
      <rPr>
        <b/>
        <sz val="12"/>
        <color indexed="8"/>
        <rFont val="Calibri"/>
        <family val="2"/>
        <scheme val="minor"/>
      </rPr>
      <t xml:space="preserve">Desempeño Excelente.
</t>
    </r>
    <r>
      <rPr>
        <sz val="12"/>
        <color indexed="8"/>
        <rFont val="Calibri"/>
        <family val="2"/>
        <scheme val="minor"/>
      </rPr>
      <t xml:space="preserve">
Se han realizado mantenimientos en los tiempos establecidos a los vehiculos; dentro de la supervisión del contrato de mantenimiento, se ha realizado una buena gestión administrativa(Control y Seguimiento), lo que ha permitido oportunamente dar respuesta a los mantenimientos solicitados.</t>
    </r>
  </si>
  <si>
    <t xml:space="preserve">En Enero se encuentra disponible el 98%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t>
  </si>
  <si>
    <r>
      <t xml:space="preserve">En Febrero se encuentra disponible el 95%  de los equipos para la operación en cuanto a: motosierras, motobombas, mototrozadoras, generadores, equipo rescate vehicular y guadañadoras.  Dando como resultado un indicador con Desempeño </t>
    </r>
    <r>
      <rPr>
        <b/>
        <sz val="12"/>
        <color indexed="8"/>
        <rFont val="Calibri"/>
        <family val="2"/>
        <scheme val="minor"/>
      </rPr>
      <t>EXCELENTE</t>
    </r>
    <r>
      <rPr>
        <sz val="12"/>
        <color indexed="8"/>
        <rFont val="Calibri"/>
        <family val="2"/>
        <scheme val="minor"/>
      </rPr>
      <t xml:space="preserve"> , este porcentaje se da, debido a  que existe contrato vigente y se atiende en el menor tiempo posible las solicitudes de mantenimiento del equipo menor.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t>
    </r>
  </si>
  <si>
    <r>
      <t xml:space="preserve">En Marzo se encuentra disponible el 95%  de los equipos para la operación en cuanto a: motosierras, motobombas, mototrozadoras, generadores, equipo rescate vehicular y guadañadoras.  Dando como resultado un indicador con Desempeño </t>
    </r>
    <r>
      <rPr>
        <b/>
        <sz val="12"/>
        <color indexed="8"/>
        <rFont val="Calibri"/>
        <family val="2"/>
        <scheme val="minor"/>
      </rPr>
      <t>EXCELENTE</t>
    </r>
    <r>
      <rPr>
        <sz val="12"/>
        <color indexed="8"/>
        <rFont val="Calibri"/>
        <family val="2"/>
        <scheme val="minor"/>
      </rPr>
      <t xml:space="preserve"> , este porcentaje se da, debido a  que existe contrato vigente y se atiende en el menor tiempo posible las solicitudes de mantenimiento del equipo menor.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t>
    </r>
  </si>
  <si>
    <t>5 DIAS</t>
  </si>
  <si>
    <r>
      <t xml:space="preserve">En el mes de enero, el tiempo promedio del mantenimiento correctivo del equipo menor de mayor rotacion  en el taller interno de logistica y taller externo fue de 3,5 dias. Con un Indicador de desempeño </t>
    </r>
    <r>
      <rPr>
        <b/>
        <sz val="12"/>
        <color indexed="8"/>
        <rFont val="Calibri"/>
        <family val="2"/>
        <scheme val="minor"/>
      </rPr>
      <t xml:space="preserve">EXCELENTE.   </t>
    </r>
    <r>
      <rPr>
        <sz val="12"/>
        <color indexed="8"/>
        <rFont val="Calibri"/>
        <family val="2"/>
        <scheme val="minor"/>
      </rPr>
      <t>Este promedio se da, puesto que existe contrato vigente y se atiende en el menor tiempo posible los mantenimientos</t>
    </r>
    <r>
      <rPr>
        <b/>
        <sz val="12"/>
        <color indexed="8"/>
        <rFont val="Calibri"/>
        <family val="2"/>
        <scheme val="minor"/>
      </rPr>
      <t xml:space="preserve">. </t>
    </r>
    <r>
      <rPr>
        <sz val="12"/>
        <color indexed="8"/>
        <rFont val="Calibri"/>
        <family val="2"/>
        <scheme val="minor"/>
      </rPr>
      <t xml:space="preserve">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t>
    </r>
  </si>
  <si>
    <r>
      <t xml:space="preserve">En el mes de Febrero, el tiempo promedio del mantenimiento correctivo del equipo menor de mayor rotacion  en el taller interno de logistica y taller externo fue de 4,56 dias. Con un Indicador de desempeño </t>
    </r>
    <r>
      <rPr>
        <b/>
        <sz val="12"/>
        <color indexed="8"/>
        <rFont val="Calibri"/>
        <family val="2"/>
        <scheme val="minor"/>
      </rPr>
      <t xml:space="preserve">EXCELENTE.   </t>
    </r>
    <r>
      <rPr>
        <sz val="12"/>
        <color indexed="8"/>
        <rFont val="Calibri"/>
        <family val="2"/>
        <scheme val="minor"/>
      </rPr>
      <t>Este promedio se da, puesto que existe contrato vigente y se atiende en el menor tiempo posible los mantenimientos</t>
    </r>
    <r>
      <rPr>
        <b/>
        <sz val="12"/>
        <color indexed="8"/>
        <rFont val="Calibri"/>
        <family val="2"/>
        <scheme val="minor"/>
      </rPr>
      <t xml:space="preserve">. </t>
    </r>
    <r>
      <rPr>
        <sz val="12"/>
        <color indexed="8"/>
        <rFont val="Calibri"/>
        <family val="2"/>
        <scheme val="minor"/>
      </rPr>
      <t xml:space="preserve">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t>
    </r>
  </si>
  <si>
    <r>
      <t xml:space="preserve">En el mes de Marzo, el tiempo promedio del mantenimiento correctivo del equipo menor de mayor rotacion  en el taller interno de logistica y taller externo fue de 3,24 dias. Con un Indicador de desempeño </t>
    </r>
    <r>
      <rPr>
        <b/>
        <sz val="12"/>
        <color indexed="8"/>
        <rFont val="Calibri"/>
        <family val="2"/>
        <scheme val="minor"/>
      </rPr>
      <t xml:space="preserve">EXCELENTE.   </t>
    </r>
    <r>
      <rPr>
        <sz val="12"/>
        <color indexed="8"/>
        <rFont val="Calibri"/>
        <family val="2"/>
        <scheme val="minor"/>
      </rPr>
      <t>Este promedio se da, puesto que existe contrato vigente y se atiende en el menor tiempo posible los mantenimientos</t>
    </r>
    <r>
      <rPr>
        <b/>
        <sz val="12"/>
        <color indexed="8"/>
        <rFont val="Calibri"/>
        <family val="2"/>
        <scheme val="minor"/>
      </rPr>
      <t xml:space="preserve">. </t>
    </r>
    <r>
      <rPr>
        <sz val="12"/>
        <color indexed="8"/>
        <rFont val="Calibri"/>
        <family val="2"/>
        <scheme val="minor"/>
      </rPr>
      <t xml:space="preserve">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t>
    </r>
  </si>
  <si>
    <r>
      <t xml:space="preserve">Se evidencia que el 100% de los contratos de suministros de la Subdireccion Logistica se encuentran vigentes y en ejecucion para garantizar la misionalidad de la UAECOB. Generando un indicador con desempeño </t>
    </r>
    <r>
      <rPr>
        <b/>
        <sz val="12"/>
        <color indexed="8"/>
        <rFont val="Calibri"/>
        <family val="2"/>
        <scheme val="minor"/>
      </rPr>
      <t>Excelente.</t>
    </r>
    <r>
      <rPr>
        <sz val="12"/>
        <color indexed="8"/>
        <rFont val="Calibri"/>
        <family val="2"/>
        <scheme val="minor"/>
      </rPr>
      <t xml:space="preserve">
Los contratos de suministros estan vigentes en ejecucion y son actualmente ocho (8) en la Subdireccion,  entre los cuales estan: Suministro de insumos y medicamentos veterinarios,  de alimentacion y accesorios para caninos, de elementos de Bioseguridad, de Herramientas y utensilios de Ferreteria, de alimentacion e hidratacion para emergencias del personal uniformado, instalacion de llantas, combustible para vehiculos, maquinas en Bogota y combustible para vehiculos, maquinas, fuera de Bogota.   </t>
    </r>
  </si>
  <si>
    <t>Se realizo una (1) activacion de apoyo Logistico a emergencias en el mes de enero 2018 con número de incidente  63643183 para la Estacion B12 siendo atendida en conformidad con las solicitud realizada para la entrega de suministros entre estos (Alimentacion e Hidratacion: Agua,almuerzos) Combustible:(acpm)  según  las necesidades que se presentaron.
Resultado del indicador EXCELENTE en un 100%; puesto que todas las solicitudes requeridas fueron atendidas oportunamente.</t>
  </si>
  <si>
    <t>Se realizo una (1) activacion de apoyo Logistico a emergencias en el mes de Febrero 2018 con número de incidente  215838182 para la Estacion B13 siendo atendida en conformidad con las solicitud realizada para la entrega de suministros entre estos (Alimentacion e Hidratacion: Agua,almuerzos) Combustible:(gasolina, aceite)  según  las necesidades que se presentaron.
Resultado del indicador EXCELENTE en un 100%; puesto que todas las solicitudes requeridas fueron atendidas oportunamente.</t>
  </si>
  <si>
    <t>Se realizaron dos (2) activaciones de apoyo Logistico a emergencias en el mes de Marzo 2018 con número de incidente  367664181 para la Estacion B16 y con número de incidente 428361182 para la estacion B13 siendo atendidas en conformidad con las solicitudes realizadas para la entrega de suministros entre estos (Alimentacion e Hidratacion: Agua) Combustible:(Gasolina, aceite, cadenol)  según  las necesidades que se presentaron.
Resultado del indicador EXCELENTE en un 100%; puesto que todas las solicitudes requeridas fueron atendidas oportunamente.</t>
  </si>
  <si>
    <t>Para el primer trimestre se programó la actividad Encuentro  de Familias y se realizaron dos salidas con funcionarios de la Compañía 1 y 2</t>
  </si>
  <si>
    <t>La actividad se llevó a cabo en dos fechas Febrero 24 y 25 y marzo 3 y 4.</t>
  </si>
  <si>
    <t>Durante la ejecución del proceso de capacitación y entrenamiento 10 uniformados de la UAECOB no alcanzaron a cumplir satisfactoriamente los objetivos planteados en las evaluaciones de los cursos razon por la cual no fueron certificados en este proceso.</t>
  </si>
  <si>
    <t xml:space="preserve">
En el primer trimestre se plantearon 5 proceso de formación al personal operativo de la entidad, los cuales fueron ejecutados en las fechas planeadas.
</t>
  </si>
  <si>
    <t>Los eventos relacionados con acondicionamiento físico y Operativos Generales (Activación, Movilización y corte de árboles), fueron los que aportaron la mayoría de días perdidos.</t>
  </si>
  <si>
    <t>en el primer trimestre las incapacidades por E.G  se  presentaron principalmente por los siguentes diagnosticos: A09-Diarrea y Gastroenteritis, M545-Lumbagos, R51-Cefaleas y J00-Resfriado comun las cuales son de uno, dos y hasta tres dias, se siguen presentando casos continuos de lumbagias por accidentes laborales.</t>
  </si>
  <si>
    <t>RESULTADO 1er TRIMESTRE</t>
  </si>
  <si>
    <t>DESEMPEÑO FINAL 1erTRIMESTRE</t>
  </si>
  <si>
    <t>PROMEDIO MENSUAL 1er TRIMESTRE</t>
  </si>
  <si>
    <t>Etiquetas de fila</t>
  </si>
  <si>
    <t>Total general</t>
  </si>
  <si>
    <t>Cuenta de DESEMPEÑO FINAL 1erTRIMESTRE</t>
  </si>
  <si>
    <t>Etiquetas de columna</t>
  </si>
  <si>
    <t>INDICADORES</t>
  </si>
  <si>
    <t>&lt;=60%</t>
  </si>
  <si>
    <t>(&gt; 60% y &lt;=80%)</t>
  </si>
  <si>
    <t>(&gt;80% y &lt;100%)</t>
  </si>
  <si>
    <t>Objetivos Estrategicos</t>
  </si>
  <si>
    <t>RESULTADO</t>
  </si>
  <si>
    <t>ABRIL</t>
  </si>
  <si>
    <t>MAYO</t>
  </si>
  <si>
    <t>JUNIO</t>
  </si>
  <si>
    <r>
      <t xml:space="preserve">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cumpliendo a la misionalidad de la Entidad.
A la fecha se cuenta con 51 vehículos a disposicion  de la Subdireccion Logistica /Subdireccion Operativa de primera respuesta, donde están incluidos los (8) vehículos adquiridos (6 máquinas extintoras, 1 Unidad de rescate y 1 maquina extintora por reposición); Dentro del análisis no se tiene presente una maquina de altura que se encuentra en el proceso de matricula y la unidad de rescate animal que no cuenta con Bomba extintora.
El  63,1 % de los vehículos de primera respuesta estuvieron  disponibles en Abril con un indicador de </t>
    </r>
    <r>
      <rPr>
        <b/>
        <sz val="12"/>
        <color theme="1"/>
        <rFont val="Calibri"/>
        <family val="2"/>
        <scheme val="minor"/>
      </rPr>
      <t>Desempeño Bueno</t>
    </r>
    <r>
      <rPr>
        <sz val="12"/>
        <color theme="1"/>
        <rFont val="Calibri"/>
        <family val="2"/>
        <scheme val="minor"/>
      </rPr>
      <t>. No se logró alcanzar la meta propuesta del 75% debido a que constantemente el Parque Automotor presenta daños imprevistos en sus vehículos, que requieren de mantenimientos correctivos de carácter urgente, los cuales, afectan directamente la disponibilidad. El indicador ha disminuido por diferentes problemas técnicos que han presentado los vehículos nuevos (6 fuera de servicio por garantía), ingresos a talleres autorizados por siniestros,  y mantenimientos correctivos.
 Así mismo el parque automotor cuenta con equipos calificados como antiguos por su modelo de fabricación, se tienen en uso  2 carrotanques del año 1999, otros 3 carrotanques son modelos entre el 2010 y 2012,  se cuenta con 7 maquinas extintoras  modelo 1998, una modelo 2003 y   19 maquinas extintoras con modelos entre los años 2007 y 2012 lo que nos da un total de 32 vehículos con una vida de servicio muy alta.
 Nota: Es de tener en cuenta que el Parque Automotor lo componen 123 vehículos.</t>
    </r>
  </si>
  <si>
    <r>
      <t xml:space="preserve">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cumpliendo a la misionalidad de la Entidad.
A la fecha se cuenta con 51  vehículos de primera respuesta  a disposicion de la Subdireccion Logistica / Subdireccion operativa, donde estan incluidos los (8) vehiculos adquiridos (6 máquinas extintoras, 1 Unidad de rescate y 1 maquina extintora por reposición); Dentro del análisis no se tiene presente una maquina de altura que se encuentra en el proceso de matricula y la unidad de rescate animal que no cuenta con Bomba extintora.
El 64,5 % de los vehículos de primera respuesta estuvieron  disponibles en el mes de mayo con un indicador de </t>
    </r>
    <r>
      <rPr>
        <b/>
        <sz val="12"/>
        <color theme="1"/>
        <rFont val="Calibri"/>
        <family val="2"/>
        <scheme val="minor"/>
      </rPr>
      <t>Desempeño Bueno</t>
    </r>
    <r>
      <rPr>
        <sz val="12"/>
        <color theme="1"/>
        <rFont val="Calibri"/>
        <family val="2"/>
        <scheme val="minor"/>
      </rPr>
      <t>. No se logró alcanzar la meta propuesta del 75% debido a que constantemente el Parque Automotor presenta daños imprevistos en sus vehiculos, que requieren de mantenimientos correctivos de caracter urgente, los cuales, afectan directamente la disponibilidad.
 El indicador mejoró para este periodo con relacion al mes anterior sin embargo se presenta intermitencia enla prestacion del servicio de los vehiculos nuevos por problemas tecnicos
 Así mismo el parque automotor cuenta con algunos equipos calificados como antiguos por su modelo de fabricacion, se tienen en uso  2 carrotanques del año 1999, otros 3 carrotanques son modelos entre el 2010 y 2012,  se cuenta con 7 maquinas extintoras  modelo 1998, una modelo 2003 y   19 maquinas extintoras con modelso entre los años 2007 y 2012, lo que nos da un total de 32 vehiculos con una vida de servicio muy alta.</t>
    </r>
  </si>
  <si>
    <r>
      <t xml:space="preserve">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cumpliendo a la misionalidad de la Entidad.
A Junio se cuenta con 50 vehículos de primera respuesta a disposicion de la Subdireccion Logistica / Subdireccion operativa, donde están incluidos los (8) vehículos adquiridos (6 máquinas extintoras, 1 Unidad de rescate y 1 maquina extintora por reposición); Dentro del análisis no se tiene presente una maquina de altura que se encuentra en el proceso de matricula y la unidad de rescate animal que no cuenta con Bomba extintora.  
*Los vehiculos:  1- ME17 Fuera de servicio por investigacion disciplinaria. 3) ME02, ME18 y ME19 fuera de servicio por costo muy elevado de las reparaciones.  y 3 Equipos que estan en tratamiento de Siniestros. TOTAL VEHICULOS MES JUNIO: 50
El </t>
    </r>
    <r>
      <rPr>
        <b/>
        <sz val="12"/>
        <color theme="1"/>
        <rFont val="Calibri"/>
        <family val="2"/>
        <scheme val="minor"/>
      </rPr>
      <t>78 %</t>
    </r>
    <r>
      <rPr>
        <sz val="12"/>
        <color theme="1"/>
        <rFont val="Calibri"/>
        <family val="2"/>
        <scheme val="minor"/>
      </rPr>
      <t xml:space="preserve"> de los vehículos de primera respuesta estuvieron  disponibles en el mes de Junio con un indicador de </t>
    </r>
    <r>
      <rPr>
        <b/>
        <sz val="12"/>
        <color theme="1"/>
        <rFont val="Calibri"/>
        <family val="2"/>
        <scheme val="minor"/>
      </rPr>
      <t>Desempeño Bueno</t>
    </r>
    <r>
      <rPr>
        <sz val="12"/>
        <color theme="1"/>
        <rFont val="Calibri"/>
        <family val="2"/>
        <scheme val="minor"/>
      </rPr>
      <t xml:space="preserve">.  Se logró alcanzar la meta propuesta del 75% aunque constantemente el Parque Automotor presenta daños imprevistos en sus vehículos, que requieren de mantenimientos correctivos de carácter urgente, los cuales, afectan directamente la disponibilidad. Por otra parte,  la disponibilidad vehicular siempre ha estado brindando la atención oportuna a las emergencias presentadas en cumplimiento de la misionalidad de la UAECOB.
El indicador mejoró para este periodo con relación al mes anterior cerca de 13 puntos porcentuales, sin embargo se presenta intermitencia en la prestación del servicio de los vehículos nuevos por problemas técnicos lo que afecta el indicador.
Así mismo el parque automotor cuenta con algunos equipos calificados como antiguos por su modelo de fabricación, se tienen en uso  2 carrotanques del año 1999, otros 3 carrotanques son modelos entre el 2010 y 2012,  se cuenta con 7 maquinas extintoras  modelo 1998, una modelo 2003 y   19 maquinas extintoras con modelos entre los años 2007 y 2012, lo que nos da un total de 32 vehículos con una vida de servicio muy alta.
</t>
    </r>
  </si>
  <si>
    <r>
      <t>El tiempo de respuesta en la ejecución de mantenimientos correctivos frecuentes en taller a los vehículos de la UAECOB en el periodo fue Bueno de acuerdo con FACTURA ABRIL  se tuvo un promedio de estadía en taller de</t>
    </r>
    <r>
      <rPr>
        <b/>
        <sz val="12"/>
        <color indexed="8"/>
        <rFont val="Calibri"/>
        <family val="2"/>
        <scheme val="minor"/>
      </rPr>
      <t xml:space="preserve"> 6,86 días</t>
    </r>
    <r>
      <rPr>
        <sz val="12"/>
        <color indexed="8"/>
        <rFont val="Calibri"/>
        <family val="2"/>
        <scheme val="minor"/>
      </rPr>
      <t xml:space="preserve"> para 59 casos, con un indicador de </t>
    </r>
    <r>
      <rPr>
        <b/>
        <sz val="12"/>
        <color indexed="8"/>
        <rFont val="Calibri"/>
        <family val="2"/>
        <scheme val="minor"/>
      </rPr>
      <t>Desempeño Bueno</t>
    </r>
    <r>
      <rPr>
        <sz val="12"/>
        <color indexed="8"/>
        <rFont val="Calibri"/>
        <family val="2"/>
        <scheme val="minor"/>
      </rPr>
      <t xml:space="preserve">
Se han realizado mantenimientos en los tiempos establecidos a los vehículos; dentro de la supervisión del contrato de mantenimiento, se ha realizado una buena gestión administrativa(Control y Seguimiento), lo que ha permitido oportunamente dar respuesta a los mantenimientos solicitados.
</t>
    </r>
  </si>
  <si>
    <r>
      <t>El tiempo de respuesta en la ejecución de mantenimientos correctivos frecuentes en taller a los vehículos de la UAECOB en el periodo fue Bueno de acuerdo con FACTURA MAYO  se tuvo un promedio de estadía en taller de</t>
    </r>
    <r>
      <rPr>
        <b/>
        <sz val="12"/>
        <color indexed="8"/>
        <rFont val="Calibri"/>
        <family val="2"/>
        <scheme val="minor"/>
      </rPr>
      <t xml:space="preserve"> 7 días</t>
    </r>
    <r>
      <rPr>
        <sz val="12"/>
        <color indexed="8"/>
        <rFont val="Calibri"/>
        <family val="2"/>
        <scheme val="minor"/>
      </rPr>
      <t xml:space="preserve"> para 59 casos, con un indicador de </t>
    </r>
    <r>
      <rPr>
        <b/>
        <sz val="12"/>
        <color indexed="8"/>
        <rFont val="Calibri"/>
        <family val="2"/>
        <scheme val="minor"/>
      </rPr>
      <t>Desempeño Bueno</t>
    </r>
    <r>
      <rPr>
        <sz val="12"/>
        <color indexed="8"/>
        <rFont val="Calibri"/>
        <family val="2"/>
        <scheme val="minor"/>
      </rPr>
      <t xml:space="preserve">
Se han realizado mantenimientos en los tiempos establecidos a los vehículos; dentro de la supervisión del contrato de mantenimiento, se ha realizado una buena gestión administrativa(Control y Seguimiento), lo que ha permitido oportunamente dar respuesta a los mantenimientos solicitados.
</t>
    </r>
  </si>
  <si>
    <r>
      <t xml:space="preserve">El tiempo de respuesta en la ejecución de mantenimientos correctivos frecuentes en taller a los vehículos de la UAECOB en el mes de Junio fue Bueno; en el mes de FACTURA JUNIO se tuvo un promedio de estadía en taller de </t>
    </r>
    <r>
      <rPr>
        <b/>
        <sz val="12"/>
        <color indexed="8"/>
        <rFont val="Calibri"/>
        <family val="2"/>
        <scheme val="minor"/>
      </rPr>
      <t>11,9</t>
    </r>
    <r>
      <rPr>
        <sz val="12"/>
        <color indexed="8"/>
        <rFont val="Calibri"/>
        <family val="2"/>
        <scheme val="minor"/>
      </rPr>
      <t xml:space="preserve"> días para 83 casos, con un indicador de </t>
    </r>
    <r>
      <rPr>
        <b/>
        <sz val="12"/>
        <color indexed="8"/>
        <rFont val="Calibri"/>
        <family val="2"/>
        <scheme val="minor"/>
      </rPr>
      <t>Desempeño Bueno.</t>
    </r>
    <r>
      <rPr>
        <sz val="12"/>
        <color indexed="8"/>
        <rFont val="Calibri"/>
        <family val="2"/>
        <scheme val="minor"/>
      </rPr>
      <t xml:space="preserve">
Se han realizado mantenimientos en los tiempos establecidos a los vehículos; dentro de la supervisión del contrato de mantenimiento, se ha realizado una buena gestión administrativa(Control y Seguimiento), lo que ha permitido oportunamente dar respuesta a los mantenimientos solicitados.
Es preciso manifestar que algunos vehículo se pueden considerar antiguos por tanto sus repuestos en algunas oportunidades son de difícil adquisición y deben ser importados lo que genera retrasos y una estadía mayor en  taller.</t>
    </r>
  </si>
  <si>
    <t xml:space="preserve">En Abril se encuentra disponible el 94%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t>
  </si>
  <si>
    <t xml:space="preserve">En Mayo se encuentra disponible el 94%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t>
  </si>
  <si>
    <r>
      <t xml:space="preserve">En Junio se encuentra disponible el </t>
    </r>
    <r>
      <rPr>
        <b/>
        <sz val="12"/>
        <color indexed="8"/>
        <rFont val="Calibri"/>
        <family val="2"/>
        <scheme val="minor"/>
      </rPr>
      <t xml:space="preserve">97% </t>
    </r>
    <r>
      <rPr>
        <sz val="12"/>
        <color indexed="8"/>
        <rFont val="Calibri"/>
        <family val="2"/>
        <scheme val="minor"/>
      </rPr>
      <t xml:space="preserve"> de los equipos para la operación en cuanto a: motosierras, motobombas, mototrozadoras, generadores, equipo rescate vehicular y guadañadoras.  Dando como resultado un indicador con Desempeño </t>
    </r>
    <r>
      <rPr>
        <b/>
        <sz val="12"/>
        <color indexed="8"/>
        <rFont val="Calibri"/>
        <family val="2"/>
        <scheme val="minor"/>
      </rPr>
      <t>EXCELENTE</t>
    </r>
    <r>
      <rPr>
        <sz val="12"/>
        <color indexed="8"/>
        <rFont val="Calibri"/>
        <family val="2"/>
        <scheme val="minor"/>
      </rPr>
      <t xml:space="preserve"> , este porcentaje se da, debido a  que existe contrato vigente y se atiende en el menor tiempo posible las solicitudes de mantenimiento del equipo menor.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t>
    </r>
  </si>
  <si>
    <r>
      <t xml:space="preserve">En el mes de Abril el tiempo promedio del mantenimiento correctivo del equipo menor de mayor rotacion  en el taller interno de logistica y taller externo fue de 4,5 dias. Con un Indicador de desempeño </t>
    </r>
    <r>
      <rPr>
        <b/>
        <sz val="12"/>
        <color indexed="8"/>
        <rFont val="Calibri"/>
        <family val="2"/>
        <scheme val="minor"/>
      </rPr>
      <t xml:space="preserve">EXCELENTE.   </t>
    </r>
    <r>
      <rPr>
        <sz val="12"/>
        <color indexed="8"/>
        <rFont val="Calibri"/>
        <family val="2"/>
        <scheme val="minor"/>
      </rPr>
      <t>Este promedio se da, puesto que existe contrato vigente y se atiende en el menor tiempo posible los mantenimientos</t>
    </r>
    <r>
      <rPr>
        <b/>
        <sz val="12"/>
        <color indexed="8"/>
        <rFont val="Calibri"/>
        <family val="2"/>
        <scheme val="minor"/>
      </rPr>
      <t xml:space="preserve">. </t>
    </r>
    <r>
      <rPr>
        <sz val="12"/>
        <color indexed="8"/>
        <rFont val="Calibri"/>
        <family val="2"/>
        <scheme val="minor"/>
      </rPr>
      <t xml:space="preserve">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t>
    </r>
  </si>
  <si>
    <r>
      <t xml:space="preserve">En el mes de Mayo el tiempo promedio del mantenimiento correctivo del equipo menor de mayor rotacion  en el taller interno de logistica y taller externo fue de 1,7 dias. Con un Indicador de desempeño </t>
    </r>
    <r>
      <rPr>
        <b/>
        <sz val="12"/>
        <color indexed="8"/>
        <rFont val="Calibri"/>
        <family val="2"/>
        <scheme val="minor"/>
      </rPr>
      <t xml:space="preserve">EXCELENTE.   </t>
    </r>
    <r>
      <rPr>
        <sz val="12"/>
        <color indexed="8"/>
        <rFont val="Calibri"/>
        <family val="2"/>
        <scheme val="minor"/>
      </rPr>
      <t>Este promedio se da, puesto que existe contrato vigente y se atiende en el menor tiempo posible los mantenimientos</t>
    </r>
    <r>
      <rPr>
        <b/>
        <sz val="12"/>
        <color indexed="8"/>
        <rFont val="Calibri"/>
        <family val="2"/>
        <scheme val="minor"/>
      </rPr>
      <t xml:space="preserve">. </t>
    </r>
    <r>
      <rPr>
        <sz val="12"/>
        <color indexed="8"/>
        <rFont val="Calibri"/>
        <family val="2"/>
        <scheme val="minor"/>
      </rPr>
      <t xml:space="preserve">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t>
    </r>
  </si>
  <si>
    <r>
      <t xml:space="preserve">En el mes de Junio el tiempo promedio del mantenimiento correctivo del equipo menor de mayor rotacion  en el taller interno de logistica y taller externo fue de 1 dias. Con un Indicador de desempeño </t>
    </r>
    <r>
      <rPr>
        <b/>
        <sz val="12"/>
        <color indexed="8"/>
        <rFont val="Calibri"/>
        <family val="2"/>
        <scheme val="minor"/>
      </rPr>
      <t xml:space="preserve">EXCELENTE.   </t>
    </r>
    <r>
      <rPr>
        <sz val="12"/>
        <color indexed="8"/>
        <rFont val="Calibri"/>
        <family val="2"/>
        <scheme val="minor"/>
      </rPr>
      <t>Este promedio se da, puesto que existe contrato vigente y se atiende en el menor tiempo posible los mantenimientos</t>
    </r>
    <r>
      <rPr>
        <b/>
        <sz val="12"/>
        <color indexed="8"/>
        <rFont val="Calibri"/>
        <family val="2"/>
        <scheme val="minor"/>
      </rPr>
      <t xml:space="preserve">. </t>
    </r>
    <r>
      <rPr>
        <sz val="12"/>
        <color indexed="8"/>
        <rFont val="Calibri"/>
        <family val="2"/>
        <scheme val="minor"/>
      </rPr>
      <t xml:space="preserve">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t>
    </r>
  </si>
  <si>
    <r>
      <t xml:space="preserve">Se evidencia que el 88% de los contratos de suministros de la Subdireccion Logistica se encuentran vigentes y en ejecucion para garantizar la misionalidad de la UAECOB. Generando un indicador trimestral con desempeño </t>
    </r>
    <r>
      <rPr>
        <b/>
        <sz val="12"/>
        <color indexed="8"/>
        <rFont val="Calibri"/>
        <family val="2"/>
        <scheme val="minor"/>
      </rPr>
      <t>Bueno</t>
    </r>
    <r>
      <rPr>
        <sz val="12"/>
        <color indexed="8"/>
        <rFont val="Calibri"/>
        <family val="2"/>
        <scheme val="minor"/>
      </rPr>
      <t xml:space="preserve">
Los contratos de suministros estan vigentes en ejecucion y son actualmente siete (7) en la Subdireccion,  entre los cuales estan: Suministro de insumos y medicamentos veterinarios,  de alimentacion y accesorios para caninos, de elementos de Bioseguridad, de alimentacion e hidratacion para emergencias del personal uniformado, instalacion de llantas, combustible para vehiculos, maquinas en Bogota y combustible para vehiculos, maquinas, fuera de Bogota. El unico contrato que no esta vigente a la fecha es Suministro de herramientas, utensilios y materiales de fierro, otros metales y plásticos para soporte en la atención de emergencias, debido a que vencio el 23 de marzo de 2018 sin embargo existe un buen stop en almacen de ferreteria para su uso.</t>
    </r>
  </si>
  <si>
    <t>Se realizo cuatro (4) activaciones de apoyo Logistico a emergencias en el mes de abril 2018 con número de incidente  439639385, 450264781  para la Estacion B1-B12- B5 siendo atendida en conformidad con las solicitudes realizadas para la entrega de suministros entre estos (Alimentacion e Hidratacion: Agua,almuerzos, refrigerios) Combustible:(acpm,gasolina, aceite, cadenol ) cilindros recargados según  las necesidades que se presentaron.
Resultado del indicador EXCELENTE en un 100%; puesto que todas las solicitudes requeridas fueron atendidas oportunamente.</t>
  </si>
  <si>
    <t>Se realizo cinco (5) activaciones de apoyo Logistico a emergencias en el mes de mayo 2018 con número de incidente  471858566, 473080786,  474586986, 478620486 para la Estacion B1-B12- B6- B3 siendo atendida en conformidad con las solicitudes realizadas para la entrega de suministros entre estos Hidratacion: Agua Combustible:( Gasolina, aceite, cadenol ) según  las necesidades que se presentaron.
Resultado del indicador EXCELENTE en un 100%; puesto que todas las solicitudes requeridas fueron atendidas oportunamente.</t>
  </si>
  <si>
    <t>Se realizo cuatro (4) activaciones de apoyo Logistico a emergencias en el mes de JUNIO 2018 con número de incidente  463951284,  485165285,485724785,483243586  para la Estacion B1-B4- B11-B17 siendo atendidas en conformidad con las solicitudes realizadas para la entrega de suministros entre estos (Alimentacion e Hidratacion: almuerzos, refrigerios) Combustible:( gasolina, aceite ) guantes, tapabocas, jabon antibacterial,   según  las necesidades que se presentaron.
Resultado del indicador EXCELENTE en un 100%; puesto que todas las solicitudes requeridas fueron atendidas oportunamente.</t>
  </si>
  <si>
    <t>Alto</t>
  </si>
  <si>
    <t>Durante el II trimestre del año en curso el área de Prensa y Comunicaciones realizó entre Videos y piezas gráficas un total de 433.</t>
  </si>
  <si>
    <t>Todos los casos fueron calificados como Excelente (349) y como Bueno (28), cabe resaltar que NINGÚN servicio fue calificado como regular o malo</t>
  </si>
  <si>
    <t>Todos los casos fueron calificados como Excelente (289) y como Bueno (12), cabe resaltar que NINGÚN servicio fue calificado como regular o malo</t>
  </si>
  <si>
    <t>Todos los casos fueron calificados como Excelente (182) y como Bueno (10), cabe resaltar que NINGÚN servicio fue calificado como regular o malo</t>
  </si>
  <si>
    <t>El ISP aún no provee información sobre el mes de junio</t>
  </si>
  <si>
    <t>No hubo requerimientos de software en este periodo</t>
  </si>
  <si>
    <t>Se emitieron para el mes de Abril 63 contancias solictadas por los usuarios</t>
  </si>
  <si>
    <t>Se emitieron para el mes de Mayo 49 contancias solictadas por los usuarios</t>
  </si>
  <si>
    <t>Se emitieron para el mes de Junio 42 contancias solictadas por los usuarios</t>
  </si>
  <si>
    <t>Para la vigencia se realizaron  15 investigaciones debido a las activaciones realizadasen la cuales se determinaron las causas a todas</t>
  </si>
  <si>
    <t>Debido a la rotacion del pèrsonal en el manejo interno de cada empresa, y el tipo de empresas que se capacitaron para el mes de mayo (logisdticas) se presentan dificultades para continuar con la persona que se incribe y culmina el proceso de capacitacion.</t>
  </si>
  <si>
    <t>De acuerdo con las empresas inscritas para el mes de mayo como son del sector educativo, comercial y Pymes, estas manejan un niven de organización que se refleja en la diciplina del personal asistente para la culminacion del mismo.</t>
  </si>
  <si>
    <t>Para el mes de junio la participacion de Pymes y sector educativo mantuvo una tendencia creciente en la aprobacion del curso de brigadas contra incendio clase I.</t>
  </si>
  <si>
    <t>Se ratifico el numero de conceptos emitidos correspondiente al 1% de los generados en el mes de abril</t>
  </si>
  <si>
    <t>Se ratifico el numero de conceptos emitidos correspondiente al 1% de los generados en el mes de mayo</t>
  </si>
  <si>
    <t>Se ratifico el numero de conceptos emitidos correspondiente al 1% de los generados en el mes de junio</t>
  </si>
  <si>
    <t>El nuemro de eventos corresponde a concientos (enanitos verdes y hombres G, jumbo concierto) asi mismo se contiuaron con obras de teatro y clausura del festibal iberoamericano de teatro, lel tour de la fifa (copa del mundo) entre otros.</t>
  </si>
  <si>
    <t>Disminuye el numero de eventos debido a las elecciones presidenciales que afecta la realizacion de eventos.</t>
  </si>
  <si>
    <t xml:space="preserve">1. Presentar a la Comisión Intersectorial de Gestión de Riesgos y Cambio Climático, el informe anual de gestión de la CDPMIF, como mecanismo para facilitar la articulación con el SDGR-CC.
2. Reportar trimestralmente los incendios forestales ocurridos en el Distrito Capital a: la UNGRD, al IDEAM y a las autoridades ambientales.
3. Determinar las necesidades para el fortalecimiento del equipo de investigación de causas de incendios forestales y buscar la forma de suplirlas.
4. Apoyar la tipificación de incidentes forestales en la plataforma a desarrollar por el NUSE.
5. Investigar las causas de los incendios forestales de gran complejidad.
6. Contar con un grupo de vigías forestales, para la detección y vigilancia de columnas de humo, especialmente en las temporadas secas.
7. Reportar mensualmente los incidentes forestales atendidos en Bogotá D.C. y realizar la georeferenciación de los incendios forestales.
</t>
  </si>
  <si>
    <t>Se atendieron todas las solcitudes allegadas para los simulacros y simulaciones soclicitadas.</t>
  </si>
  <si>
    <t>Se incrementa el numero de solcitudes ya que lo jardines infantiles para esta temporada solicitan la capacitacion para cumplir con la normatividad asociada.</t>
  </si>
  <si>
    <t>Corresponde el nivel promedio de solicitudes allegadas para el mes de mayo.</t>
  </si>
  <si>
    <t>Por el final de la temporada de vacaciones los jardines solicitan nuevamente la  capacitacion  en prevencion de  emergencias y comportamiento del fuego.</t>
  </si>
  <si>
    <t>Para el segundo trimestre se programó la actividad Encuentro  de Familias para la cual se realizaron cinco salidas con funcionarios de las Compañías 3, 4 y 5, la actividad de entrenamiento del  grupo de atletismo y participación en una carrera de atletismo</t>
  </si>
  <si>
    <t xml:space="preserve">Participación de los funcionarios con sus familias en la actividad del día de la familia en cinco fechas durante los meses de abril y mayo.
El equipo de atletismo participó en la carrera allianz y 11 de los integrantes asistieron a una jornada de entrenamiento.  </t>
  </si>
  <si>
    <t xml:space="preserve">Durante el mes de abril se impartieron dos cursos para la conducción de vehículos de Emergencias con una participación de 39 servidores públicos los cuales cumplieron satisfactoriamente y de manera sobresaliente con las evaluaciones planteadas durante el desarrollo del curso </t>
  </si>
  <si>
    <t>NO APLICA</t>
  </si>
  <si>
    <t xml:space="preserve">Durante el mes de Mayo se impartieron dos cursos para la conducción de vehículos de Emergencias con una participación de 43 servidores públicos los cuales cumplieron satisfactoriamente y de manera sobresaliente con las evaluaciones planteadas durante el desarrollo del curso </t>
  </si>
  <si>
    <t xml:space="preserve">Durante el mes de Junio se impartio un curso Sistema Comando de Incidentes Nivel Intermedio con una participación de 14 servidores públicos los cuales cumplieron satisfactoriamente y de manera sobresaliente con las evaluaciones planteadas durante el desarrollo del curso </t>
  </si>
  <si>
    <t>Durante el mes de abril se impartieron (3) Tres procesos de capacitación y entrenamiento con una participación de 56 servidores públicos de la UAECOB.</t>
  </si>
  <si>
    <t>Durante el mes de Mayo se impartieron seis procesos de capacitación y entrenamiento con una participación de 130 servidores públicos de la UAECOB.</t>
  </si>
  <si>
    <t>Durante el mes de Junio impartieron seis procesos de capacitación y entrenamiento con una participación de 167 servidores públicos de la UAECOB.</t>
  </si>
  <si>
    <t xml:space="preserve">Durante el segundo trimestre del año 2018, se presentaron en promedio 10 accidentes por mes, de los cuales se identifico que las principals causas de estas son las caidas a nivel, golpes derivados del acondicionamiento fisico realizado por el personal operativo y otros factores de riesgo propios de la operacion. </t>
  </si>
  <si>
    <t>En el segundo trimestre las incapacidades por E.G  se  presentaron principalmente por los siguentes diagnosticos: A09-Diarrea y Gastroenteritis, M545-Lumbagos, R51-Cefaleas y J00-Resfriado comun las cuales son de uno, dos y hasta tres dias, se siguen presentando casos continuos de lumbagias por accidentes laborales.</t>
  </si>
  <si>
    <t>Para el primer semestre la OCI realizó sensibilización en el uso de la herramienta plan de mejoramiento institucional, se publicaron dos sopas de letras en   el hidrante una en el mes de abril y la otra en el mes de mayo con temas para fortalecer la cultura del control.</t>
  </si>
  <si>
    <t>Regular</t>
  </si>
  <si>
    <t>La Oci programó para el primer semestre  53 actividades de las cuales ejecuto 44 al 100%,  debido a demoras en la entrega de la información por parte de las dependencias en algunos casos y la visita del Ente  de Control (Contraloría de Bogotá) quien requiere permanente información, las activiaddes incumplidas fueron reprogramadas para ejecutar en el segundo semestre de la vigencia 2018</t>
  </si>
  <si>
    <t xml:space="preserve">Durante el primer semestre los líderes de proceso no han reportado situaciones que evidencien la materialización de los riesgos identificados en cada uno de sus procesos. Sin embargo, desde el equipo de mejora continua se ha realizado el seguimiento y acompañamiento en lo concerniento al monitoreo y acciones de control definidas en cada uno de los procesos. </t>
  </si>
  <si>
    <t>Incentivar la cultura de control con el propósito de tomar acciones preventivas y correctivas en lo relacionado con la Gestión del Riesgo en los procesos de la Entidad.</t>
  </si>
  <si>
    <t>No se realizaron actividades de actualización durante el segundo trimestre, a los dos procedimientos de incendios  que hace falta actualizar.</t>
  </si>
  <si>
    <t>Envio de  solicitud de compromiso a los responsables de la actividad por parte del Subdirector Operativo, para que se siga con la actualización de los dos procedimientos que hace falta actualizar.</t>
  </si>
  <si>
    <t>A partir la recopilación de información suministrada por la Central de radio y a la recepción de novedades de permisos, se realiza un análisis de las diferentes variables, donde los 618 empleados empleados en las correspondientes compañías el ausentismo con un alto indice.
Otro factor importante que se ha estado presentando es la solicitud y aprobación de las licencias no remuneradas, donde se ha visto que ha disminuido el desempeño laboral de los empleados de la UAECOB.</t>
  </si>
  <si>
    <t xml:space="preserve">Concientizar al personal administrativo y operativo el objetivo y la funcionalidad de los permisos; Asi mismo, se esta desarrollando la alternativa de implementar los tres turnos, lo cual, reduciria el porcentaje de ausetismo. </t>
  </si>
  <si>
    <t xml:space="preserve">MALO </t>
  </si>
  <si>
    <t>El tiempo de atencion de servicios se vio afectado en 1:85´  por encima de la meta, dadas las condiciones de mantenimiento presentadas por algunas de las nuevas máquinas, lo cual redunda en la operatividad.</t>
  </si>
  <si>
    <t>Realizar el mantenimiento a las máquinas que lo ameritan,lo antes posible para ponerlas todasen funcionamiento.</t>
  </si>
  <si>
    <t>El tiempo de atencion de servicios se vio afectado en 1:25 por encima de la meta, dadas las condiciones de mantenimiento presentadas por algunas de las nuevas máquinas, lo cual redunda en la operatividad.</t>
  </si>
  <si>
    <t>El tiempo de atencion de servicios se vio afectado en 0:89´ por encima de la meta, sin embargo, con respecto al mes anterior redujo 0:36 esa reducción se debe a que algunas de las máquinas fueron puestas en operación nuevamente.</t>
  </si>
  <si>
    <t>Realizar el mantenimiento a las máquinas que lo ameritan,  lo antes posible para poner la totalidad en funcionamiento.</t>
  </si>
  <si>
    <t>Se realizó la atención de todos  los servicios de emergencia de acuerdo a la tipologia establecida.</t>
  </si>
  <si>
    <t>Durante el II Trimestre del año 2018, se brindo asistencia a Noventa (90) audiencias, se observa un incremento significativo con relación al Primer Trimestre</t>
  </si>
  <si>
    <t>Durante el II Trimestre del año 2018, fueron analizadas cuarenta y ocho (48) fichas en Comité</t>
  </si>
  <si>
    <t>Durante el II Trimestre del año 2018, la Oficina Asesora Jurídica brindo asesoria a las Diferentes Oficinas y Subdirecciones de la UAECOB en los relacionado con estudios previos</t>
  </si>
  <si>
    <t>0 días calendario</t>
  </si>
  <si>
    <t>Durante los meses de marzo y abril del 2018 no se  suscribieron minutas de contratos de prestación de servicios, en virtud de la Ley 996 de 2005/ley de garantias que precisa que durante el periodo electoral  (congreso -presidencia) se restringirá la celebración de contratos estatales (Contratación Directa).</t>
  </si>
  <si>
    <t>La oficina Asesora Jurídica dio respuesta a Noventa y un (91) solicitudes de certificados por correo   y radicados los cuales fueron tramitados en su totalidad</t>
  </si>
  <si>
    <t>Durante el segundo trimestre del año se tramitaron 94 viabilidades en un tiempo no mayor a 2 dias</t>
  </si>
  <si>
    <t>La meta del 87% corresponde a lo programado acumulado  para el segundo trimestre. 
El seguimiento a la ejecución presupuestal se ha realizado a través de los comités directivos, y mesas de trabajo de seguimiento con los responsables de ejecutar el presupuesto. Lo anterior con el fin generar alertas en la importancia de cumplir con lo programado y el cumplimiento de las metas establecidas en la vigencia.</t>
  </si>
  <si>
    <t xml:space="preserve">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
Es de precisar que el consumo reportado corresponde al periodo de enero a marzo y marzo mayo de 2018.
Se presentó un ahorro del 4% en el consumo de agua, lo anterior corresponde al reforzamiento de la campaña de ahorro y uso eficiente del agua, así como el mantenimiento y control de fugas y goteos en la baterías de baños y sanitarios.
</t>
  </si>
  <si>
    <t xml:space="preserve">Actualizar el inventario de los sistemas ahorradores del sistema hidrosanitario de la UAECOB, para solicitar al área de infraestructura el cambio e instalación en aquellos que se requieran, así mismo revisión y reparación de las fugas y goteos en las instalaciones de las instalaciones de la entidad.
Fortalecer la campaña de ahorro y uso eficiente de agua.
</t>
  </si>
  <si>
    <t>Debido al cambio de computadores e impresoras en el edificio comando y la mala práctica de no apagar los equipos después de la jornada, laboral por parte de los funcionarios y contratistas, reporte dado por la empresa de vigilancia</t>
  </si>
  <si>
    <t>Fortalecer la campaña de ahorro y uso eficiente de energía.
Se van a apagar las luces en los sectores que la luz natural, permita.</t>
  </si>
  <si>
    <t>El consumo de gas para este periodo, la ejecución del contrato No.  419 de 2017, contempló más estaciones, lo cual incide directamente en el aumento del consumo, esperando se estabilice una vez finalice el contrato.</t>
  </si>
  <si>
    <t>Fortalecer la campaña para incentivar el ahorro y uso eficiente del gas natural, con una correcta utilización de los gasodomésticos en cada una de las estaciones.</t>
  </si>
  <si>
    <t>En lo que respecta al mes de abril se efectuó dos devoluciones por escrito por parte del área, teniendo en cuenta que la corrección solicitada no fue tramitada en su momento.</t>
  </si>
  <si>
    <t>Para el mes de mayo no se efectuaron devoluciones por escrito por parte del área, las correciones solicitadas por correo fueron tramitadas en su momento.</t>
  </si>
  <si>
    <t>En junio fue necesario efectuar una devolución por escrito por parte del área, las demas correcciones solicitadas por correo se tramitaron en su momento.</t>
  </si>
  <si>
    <t>Para el mes de abril se presentó un rechazo por parte de la Tesoreria Distrital, por cuenta erronea.</t>
  </si>
  <si>
    <t>En mayo no se presentó rechazos por parte de la Tesoreria Distrital.</t>
  </si>
  <si>
    <t>Respecto al mes de junio se presentó un rechazo por parte de la Tesoreria Distrital por cuenta cancelada.</t>
  </si>
  <si>
    <t>En abril esta pendiente de comprometer el 17,67% de las disponibilidades solicitadas, la mayor parte corresponde a los procesos que estan en curso como Instalación vidrios, servicio de vigilancia, aseo y cafeteria, seguros, control de acceso, suminstro de redes Bosa y capacitación PIC.</t>
  </si>
  <si>
    <t>Con corte al mes de mayo esta pendiente por comprometer el 17,30% de lo solicitado, la mayor parte corresponde a los procesos que estan en curso como aseo y cafeteria, seguros, control de acceso, capacitación PIC y Dotación.</t>
  </si>
  <si>
    <t xml:space="preserve">En el mes de junio esta pendiente de comprometer el 11,77% de las disponibilidades solicitadas,la mayor parte corresponde a los procesos que estan en curso como la adquisición de uniformes, el pago de unas sentecias judiciales por horas extras, Capacitación PIC y algunos contratos de apoyo. </t>
  </si>
  <si>
    <r>
      <rPr>
        <u/>
        <sz val="10"/>
        <color indexed="8"/>
        <rFont val="Calibri"/>
        <family val="2"/>
        <scheme val="minor"/>
      </rPr>
      <t>&lt;</t>
    </r>
    <r>
      <rPr>
        <sz val="10"/>
        <color indexed="8"/>
        <rFont val="Calibri"/>
        <family val="2"/>
        <scheme val="minor"/>
      </rPr>
      <t>50%</t>
    </r>
  </si>
  <si>
    <t>Con corte al mes de abril se ha ejecutado el 22,13% presupuestalmente, la mayor parte corresponde a la contratación de prestación de servicios, nómina y aportes, servicios públicos, disposición final polvora y vehiculo de incendios; y por efecto de la reducción presupuestal de $1.400´8 millones.</t>
  </si>
  <si>
    <t>Al mes de mayo se ha ejecutado el 26,56% del presupueso, la mayor parte corresponde a la contratación de prestación de servicios, nómina y aportes, servicios públicos, disposición final polvora, vehiculo de incendios, vigilancia y suministro de redes Bosa.</t>
  </si>
  <si>
    <t>Para el mes de junio se ha ejecutado apenas el 36,24% del presupuesto, este porcentaje corresponde en su gran mayoria a la contratación de prestación de servicios, nómina y aportes, servicios públicos, la adición al contrato del paquete integral de seguros, disposición final polvora, vehiculo de incendios, vigilancia y suministro de redes Bosa.</t>
  </si>
  <si>
    <r>
      <rPr>
        <u/>
        <sz val="10"/>
        <color indexed="8"/>
        <rFont val="Calibri"/>
        <family val="2"/>
        <scheme val="minor"/>
      </rPr>
      <t>&gt;</t>
    </r>
    <r>
      <rPr>
        <sz val="10"/>
        <color indexed="8"/>
        <rFont val="Calibri"/>
        <family val="2"/>
        <scheme val="minor"/>
      </rPr>
      <t>70% Y &lt;=80%</t>
    </r>
  </si>
  <si>
    <t>Realizar análisis de las solicitudes faltantes</t>
  </si>
  <si>
    <t xml:space="preserve">completar las solicitudes que están pendientes para lograr un mejor indicador </t>
  </si>
  <si>
    <t>Se recibe información de los indicadores de cuatro (4) subsistemas (Gestión Ambiental, Gestión Seguridad en la Infomación, Gestión Documental, Seguridad y Salud en el Trabajo), en total ocho (8) indicadores de los cuales seis (6) tienen un desempeño excelente.Sin embargo, el área de gestión ambiental presenta un desempeño malo en dos (2) de sus indicadores referntes al consumo de servicios públicos, generando una disminución en el desempeño general del SIG. Lo anterior evidencia una situación de alerta para el área de Gestión Ambiental, toda vez que, no obstante se imparten las directrices transversales a la Unidad frente al manejo y conciencia ambiental, es responsabilidad de cada una de las dependencias y estaciones interiorizar dichos lineamientos, ya que como se analizan los resultados de los indicadores, el consumo desmedido e irresponsable de los servicios públicos en las estaciones y en la Sede Comando, se incrementaron durante el segundo trimestre del año.</t>
  </si>
  <si>
    <t xml:space="preserve">Realizar seguimiento a cada una de las actividades propuestas por el área de Gestión Ambiental, para reducir el consumo de servicios públicos.
</t>
  </si>
  <si>
    <t>Se cumple con la meta establecida durante el periodo de reporte, de acuerdo con las 144 encuestas realizadas, identificando que 143 ciudadanos respondieron positivamente al ejercicio del resultado de la atención presencial en los puntos donde atiende la entidad, por lo anterior, existe un cumplimiento por encima de la meta establecida para el reporte en el primer trimestre con un 99, 1 superando el I trimestre que fue del 98,2%, a aumentando la satisfacción en un 0,9%</t>
  </si>
  <si>
    <t>Se cumple con las respuestas en términos de Ley, donde se recibió en el trimestre 121 peticiones quedando por responder 3 requerimientos que se encuentran en los tiempos de oportunidad según lo que contempla la norma, cumpliendo con el 98% de las respuestas en mención.</t>
  </si>
  <si>
    <t>Se cumple con la meta establecida durante el periodo de reporte, de acuerdo a lo que respondieron los ciudadanos, es decir, los encuestados con respuesta positiva constituye a 99% y en comparación al periodo anterior que fue el 96%, se aumento la satisfacción en 3%, en consecuencia se mejoró la respuesta de fondo por parte de las dependencias, hacia la ciudadanía</t>
  </si>
  <si>
    <r>
      <t xml:space="preserve"> </t>
    </r>
    <r>
      <rPr>
        <u/>
        <sz val="10"/>
        <color indexed="8"/>
        <rFont val="Calibri"/>
        <family val="2"/>
        <scheme val="minor"/>
      </rPr>
      <t>&gt;</t>
    </r>
    <r>
      <rPr>
        <sz val="10"/>
        <color indexed="8"/>
        <rFont val="Calibri"/>
        <family val="2"/>
        <scheme val="minor"/>
      </rPr>
      <t xml:space="preserve"> 51% y </t>
    </r>
    <r>
      <rPr>
        <u/>
        <sz val="10"/>
        <color indexed="8"/>
        <rFont val="Calibri"/>
        <family val="2"/>
        <scheme val="minor"/>
      </rPr>
      <t>&lt;</t>
    </r>
    <r>
      <rPr>
        <sz val="10"/>
        <color indexed="8"/>
        <rFont val="Calibri"/>
        <family val="2"/>
        <scheme val="minor"/>
      </rPr>
      <t xml:space="preserve"> 79%</t>
    </r>
  </si>
  <si>
    <t>Para el segundo semestre se giró el 77,79% de los compromisos del mismo periodo, que corresponde al normal funcionamiento de la Entidad.</t>
  </si>
  <si>
    <t xml:space="preserve">En este primer semestre se ha pagado el 62,88% de las reservas, se espera que en el tercer trimestre del año se cancelé la mayor parte. </t>
  </si>
  <si>
    <t>Los trámites relacionados con la expedición de los paz y salvos del personal retirado de la Unidad, son atendidos en su totalidad debido a la correcta aplicación del procedimiento, el cual consiste en que cada solicitud debe radicarse con la exactitud de los datos de lo contrario, es devuelta.</t>
  </si>
  <si>
    <t>PROMEDIO MENSUAL 2do TRIMESTRE</t>
  </si>
  <si>
    <t>RESULTADO 2do TRIMESTRE</t>
  </si>
  <si>
    <t>DESEMPEÑO FINAL 2do TRIMESTRE</t>
  </si>
  <si>
    <t>Cuenta de DESEMPEÑO FINAL 2do TRIMESTRE</t>
  </si>
  <si>
    <t>META 2DO TRIMESTRE</t>
  </si>
  <si>
    <t>JULIO</t>
  </si>
  <si>
    <t>AGOSTO</t>
  </si>
  <si>
    <t>SEPTIEMEBRE</t>
  </si>
  <si>
    <t>Se observa la gestión adelantada por cada uno de los abogados designados para el estudio e impulso de los procesos disciplinarios, toda vez que cumplieron con la expedicion del número de autos fijados por la coordinación de la  Oficina de Control Disciplinario Interno por mes, aun cuando durante el mes de Agosto se contaron solo con dos abogados.</t>
  </si>
  <si>
    <t>Se cumple con la meta establecida durante el periodo de reporte, de acuerdo con las 198 encuestas realizadas, identificando que 196 ciudadanos respondieron positivamente al ejercicio del resultado de la atención presencial en los puntos donde atiende la entidad, por lo anterior, existe un cumplimiento por encima de la meta establecida para el reporte en el tercer trimestre con un 98, 99, el cual bajo 0,3% en relación al II trimestre, este resultado se da por la cantidad de trámites atendidos durante el periodo.</t>
  </si>
  <si>
    <t>Se cumple con las respuestas en términos de Ley, donde se recibió en el trimestre 98 peticiones quedando por responder 10 requerimientos que se encuentran en los tiempos de oportunidad según lo que contempla la norma, cumpliendo con el 90% de las respuestas en mención.</t>
  </si>
  <si>
    <t>Se cumple con la meta establecida durante el periodo de reporte, de acuerdo a lo que respondieron los ciudadanos, es decir, los encuestados con respuesta positiva constituye a 100% y en comparación al periodo anterior que fue el 98%, se aumento la satisfacción en 2%, en consecuencia se mejoró la respuesta de fondo por parte de las dependencias, hacia la ciudadanía</t>
  </si>
  <si>
    <t>Con corte a este trimestre se giró el 75,16% de los compromisos del mismo periodo, esto corresponde a la dinamica de los contratos suscritos.</t>
  </si>
  <si>
    <t xml:space="preserve">Al termino del tercer trimestre se ha cancelado el 93,69% de las reservas presupuestadas, se espera que en lo que resta del año los pagos superen el 96%. </t>
  </si>
  <si>
    <t xml:space="preserve">En el mes de Julio se presentaron dos rechazos por parte del área Financiera en este mes, las demas correciones solicitadas via correo fueron tramitadas en su momento.   </t>
  </si>
  <si>
    <t>En este mes no se presentó ningun rechazo por parte de la Tesoreria.</t>
  </si>
  <si>
    <t>En agosto no se presentó devoluciones por escrito por parte del área, las correciones solicitadas via correo fueron tramitadas en su momento.</t>
  </si>
  <si>
    <t>En lo que respecta a este mes de agosto no se presentó ningun rechazo por parte de la Tesoreria Distrital.</t>
  </si>
  <si>
    <t>En este mes se presentó una devolución por escrito por parte del área, teniendo en cuenta que esta correción solicitada por correo no fue tramitada en su momento.</t>
  </si>
  <si>
    <t>En septiembre no se presentó rechazos por parte de la Tesoreria Distrital.</t>
  </si>
  <si>
    <t xml:space="preserve">Al mes de julio esta pendiente de comprometer el 14,14% de las disponibilidades solicitadas,la mayor parte corresponde a los procesos que estan en curso como la adquisición de uniformes, el programa de bienestar, el pago de unas sentecias judiciales por horas extras, La compra de elementos para atención con materiales peligrosos y algunos contratos de apoyo. </t>
  </si>
  <si>
    <t xml:space="preserve">Para el mes de agosto esta pendiente de comprometer el 15,19% de las disponibilidades solicitadas, que corresponde a los procesos que estan en curso como la adquisición de uniformes, el programa de bienestar, La compra de elementos para atención con materiales peligrosos, compra elementos de rescate vehicular y algunos contratos de apoyo. </t>
  </si>
  <si>
    <t xml:space="preserve">Al mes de septiembre esta pendiente de comprometer el 10,35% de las disponibilidades solicitadas, que corresponde a los procesos que estan en curso como La compra de elementos para atención con materiales peligrosos, compra elementos de rescate vehicular, equipos para la atención incendios y algunos contratos de apoyo. </t>
  </si>
  <si>
    <t>La ejecución presupuestal a julio corresponde en su gran mayoria a la contratación de prestación de servicios, nómina y aportes, servicios públicos, la adición al contrato del paquete integral de seguros, disposición final polvora, vehiculo de incendios, vigilancia, suministro de redes Bosa y Capacitación PIC, entre otras.</t>
  </si>
  <si>
    <t xml:space="preserve">Con corte al mes de agosto se ha ejecutado el 49,33% del presupuesto, este porcentaje corresponde en gran parte a la contratación de prestación de servicios, nómina y aportes, servicios públicos, la adición al contrato del paquete integral de seguros, disposición final polvora, vehiculo de incendios, vigilancia, suministro de redes Bosa, Capacitación PIC, Adición de vehiculos operativos y suministro de gasolina, entre otras.   </t>
  </si>
  <si>
    <t xml:space="preserve">Para el mes de septiembre se ha ejecutado el 56,10% del presupuesto, este porcentaje corresponde en su gran mayoria a la contratación de prestación de servicios, nómina y aportes, servicios públicos, la adición al contrato del paquete integral de seguros, disposición final polvora, vehiculo de incendios, vigilancia, suministro de redes Bosa, Capacitación PIC, Adición de vehiculos operativos, adquisición uniformes, programa de bienestar y suministro de gasolina, entre otras.   </t>
  </si>
  <si>
    <t>Se da atencion  a emergencias prioritarias, ya que los contratos del personal  de infraestructura finalizan, por tal motivo se atiendes las solicitudes mas urgentes con el personal que aun cuenta con contrato.</t>
  </si>
  <si>
    <t>se informa a  la subdireccion de gestion corporativa sobre los contratos que finalizan, para dar prioridad sobre estos y agilizar nuevamente la contratacion.</t>
  </si>
  <si>
    <t>De un total de 800 documentos despachados para entrega en el mes de Julio de 2018, se produjeron 136 devoluciones durante el mismo, equivalentes a un  17% que fueron comunicaciones devueltas sin tramite por diferentes razones, a saber: cambios en direccion del destinatario, domicilio o direccion del establecimiento cerrados, direccion incorrecta o porque no se alcanzo a entregar en horarios de oficina por recorridos muy largos.</t>
  </si>
  <si>
    <t xml:space="preserve">Antes de la repartición, verificar  dirección de correspondencia para no presentar tantas  devoluciones,aunque al final toda la correspondencia fue entregada, previas correcciones de lo descrito anteriormente. </t>
  </si>
  <si>
    <t>Se da atencion  a emergencias prioritarias, por tal motivo se atienden as solicitudes mas urgentes con el personal que aun cuenta con contrato.</t>
  </si>
  <si>
    <t>La contratacion de personal que se encarga de la atencion de solicitudes locativas baja al 80%, por tal motivo se da prioridad a solicitudes de mayor urgencia.</t>
  </si>
  <si>
    <t>De un total de 610  documentos despachados para entrega en el mes de Agosto de 2018, se produjeron 57 devoluciones durante el mismo, equivalentes a un  9.5% que fueron comunicaciones devueltas sin tramite por diferentes razones, a saber: cambios en direccion del destinatario, domicilio o direccion del establecimiento cerrados, direccion incorrecta o porque no se alcanzo a entregar en horarios de oficina por recorridos muy largos.</t>
  </si>
  <si>
    <t>Antes de la repartición, verificar  dirección de correspondencia para no presentar tantas  devoluciones ,aunque al final toda la correspondencia fue entregada, previas correcciones de lo descrito anteriormente.</t>
  </si>
  <si>
    <t>Se da atencion  a emergencias prioritarias, por tal motivo se atienden las solicitudes mas urgentes con el personal que aun cuenta con contrato.</t>
  </si>
  <si>
    <t>De un total de 782 documentos despachados para entrega en el mes de Junio de 2018, se produjeron 76 devoluciones durante el mismo, equivalentes a un  9,4% que fueron comunicaciones devueltas sin tramite por diferentes razones, a saber: cambios en direccion del destinatario, domicilio o direccion del establecimiento cerrados, direccion incorrecta o porque no se alcanzo a entregar en horarios de oficina por recorridos muy largos.</t>
  </si>
  <si>
    <t xml:space="preserve">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
Es de precisar que el consumo reportado corresponde al periodo de Mayo – Julio de 2018 (actual) y el Marzo – mayo de 2018 (anterior), teniendo como resultado una disminución del 5%, frente al consumo anterior.
</t>
  </si>
  <si>
    <t xml:space="preserve">Solicitar a las diferentes estaciones, el oportuno reporte de fugas y goteos presentados en las instalaciones hidráulicas en cada estación, al área de infraestructura a través del correo locativas@bomberosbogota.gov.co. </t>
  </si>
  <si>
    <t xml:space="preserve">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
Es de precisar que el consumo reportado corresponde al periodo de 2018 (actual) y el Mayo – Julio de 2018 (anterior), teniendo como resultado un aumento del 7%, frente al consumo anterior.
</t>
  </si>
  <si>
    <t>Las fugas reportadas, en algunas de las estaciones, las cuales se informaron al área de infraestructura para su corrección.</t>
  </si>
  <si>
    <t xml:space="preserve">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
Es de precisar que el consumo reportado corresponde al periodo de julio de 2018 (actual) y junio de 2018 (anterior), teniendo como resultado una disminución del 3%, frente al consumo anterior.
</t>
  </si>
  <si>
    <t>Continuar  con la sesibilización, frente al ahorro y consumo.</t>
  </si>
  <si>
    <t xml:space="preserve">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
Es de precisar que el consumo reportado corresponde al periodo de julio de 2018 (actual) y mayo de 2018 (anterior), teniendo como resultado una disminución del 2%, frente al consumo anterior.
</t>
  </si>
  <si>
    <t xml:space="preserve">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
Es de precisar que el consumo reportado corresponde al periodo de agosto de 2018 (actual) y julio de 2018 (anterior), teniendo como resultado un aumento del 4%, frente al consumo anterior. Debido al cambio de computadores e impresoras en el edificio comando y la mala práctica de no apagar los equipos después de la jornada, laboral por parte de los funcionarios y contratistas, reporte dado por la empresa de vigilancia
</t>
  </si>
  <si>
    <t xml:space="preserve">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
Es de precisar que el consumo reportado corresponde al periodo de agosto de 2018 (actual) y julio de 2018 (anterior), teniendo como resultado una disminución del 36%, frente al consumo anterior, debido a que la caldera no funciono al 100% de su capacidad, por la fallas que presenta la motobomba.
</t>
  </si>
  <si>
    <t>Se emitieron para el mes de Julio 64 contancias solictadas por los usuarios</t>
  </si>
  <si>
    <t>Se emitieron para el mes de Agosto 49 contancias solictadas por los usuarios</t>
  </si>
  <si>
    <t>Para la vigencia se realizaron  30 investigaciones debido a las activaciones realizadasen la cuales se determinaron las causas a todas</t>
  </si>
  <si>
    <t>Para la vigencia se realizaron  18 investigaciones debido a las activaciones realizadasen la cuales se determinaron las causas a todas</t>
  </si>
  <si>
    <t xml:space="preserve">Para el mes de julio se capacito una sola brigada debido a que las demas brigadas culminan en el siguente mes, y  solo se capacitaron 23 personas que por ausencia en los cursos no alcazaron la nota requerida </t>
  </si>
  <si>
    <t>para el mes de agosto se capacitaron 92 personas correspondiente a  4 brigadas como son cajas de compensacion familiar, centros comericales y empresas logisticas.</t>
  </si>
  <si>
    <t>Se realizar la verificacion del 1% de las revisiones clasifcadas como riesgo bajo ratificando en su totalidad  los establecimientor aprobados.</t>
  </si>
  <si>
    <t>para el mes de Agosto se realizan mas  verificaciones a establecimientos debido a que se incremento el numero de conceptos de riesgo bajo dados.</t>
  </si>
  <si>
    <t>Por motivo de la celebracion del mundial de futbol 2018 los eventos para el mes de julio no representaron un numero significativo en el distiro capital</t>
  </si>
  <si>
    <t>Se observa un incremento en la realizacion de eventos masivos de alta complejidad en el distrito debido a que lo empresarios empiezan a retomar las actividades pendientes por el mundial de futbol 2018</t>
  </si>
  <si>
    <t>Se reduce el numero de solicitudes debido a la temporada de vacaciones en los jardines y colegios.</t>
  </si>
  <si>
    <t>Se incrementa el numero de solcitudes debido a que en los jardines y colegios retoman actividades y solicitan capacitacion para cumplir con la normatividd asociada</t>
  </si>
  <si>
    <t>Los jardines procuran cumplir con la normatividad  asociada a la capacitacion relacionada con los temas de prevencion y solcitan por lo regular 2 capacitaciones al año.</t>
  </si>
  <si>
    <t>A partir la recopilación de información suministrada por la Central de radio por turno  y a la recepción de novedades de permisos, se realiza un análisis de las diferentes variables, donde los 309  empleados por turno de  las correspondientes compañías el ausentismo es regular  con un porcentaje  del 52%.</t>
  </si>
  <si>
    <t>De acuerdo a las diferentes reuniones planteadas por el Subdirector Operativo sobre la concientizacion del alto indice de ausentismo que se estaba presentando se tomo la medida de restringir los permisos para bajar un poco el ausentismo en los dos turnos de las 17 estaciones, la central de comunicaciones y logistica para mejorar los indicadores y la respuesta en la ciudad.</t>
  </si>
  <si>
    <t xml:space="preserve">A partir la recopilación de información suministrada por la Central de radio y a la recepción de novedades de permisos, se realiza un análisis de las diferentes variables, donde los 309  empleados del turno en las correspondientes compañías el ausentismo BAJO. </t>
  </si>
  <si>
    <t>&gt;=</t>
  </si>
  <si>
    <t>A partir la recopilación de información suministrada por la Central de radio y a la recepción de novedades de permisos, se realiza un análisis de las diferentes variables, donde los 309 empleados en un turno en las correspondientes compañías bajo el ausentismo.</t>
  </si>
  <si>
    <t>El tiempo de atención de servicios se vio afectado en 1:03´ por encima de la meta, dado que existen factores externos que afectan la movilización a las emergencias, dentro de ellos se puede resaltar el aumento del parque automotor de la ciudad.</t>
  </si>
  <si>
    <t>El tiempo de atención de servicios se vio afectado en 1:08´ por encima de la meta, dado que existen factores externos que afectan la movilización a las emergencias, dentro de ellos se puede resaltar el aumento del parque automotor de la ciudad.</t>
  </si>
  <si>
    <t>El tiempo de atención de servicios se vio afectado en 1:48´ por encima de la meta, dado que existen factores externos que afectan la movilización a las emergencias, dentro de ellos se puede resaltar el aumento del parque automotor de la ciudad.</t>
  </si>
  <si>
    <t>Revisar y depurar los servicios IMER del primer nivel de respuesta que requiere oportunidad en la atención.</t>
  </si>
  <si>
    <t xml:space="preserve"> </t>
  </si>
  <si>
    <t>Durante el tercer  trimestre de 2018, se realizo la actualización de los siguientes procedimientos: ATENCIÓN INCENDIOS FORESTALES, actualizado en ruta de calidad el 12 de septiembre de 2018;  ATENCIÓN DE INCENDIOS EDIFICACIONES DE 1 A 6 PISOS, actualizado en ruta de calidad el 11 de septiembre de 2018.</t>
  </si>
  <si>
    <t>A pesar que se realizo actualización de 2 procedimientos del proceso de atención de incendios, durante el ultimo trimestre se comtinuara con la actualización de mas procedimientos del mencionado proceso.</t>
  </si>
  <si>
    <t xml:space="preserve">Se evidencia que el  89% de los contratos de suministros de la Subdireccion Logistica se encuentran vigentes y en ejecucion para garantizar la misionalidad de la UAECOB. Generando un indicador con desempeño Bueno.
Los contratos de suministros estan vigentes en ejecucion y son actualmente ocho (8) en la Subdireccion,  entre los cuales estan: Suministro de insumos y medicamentos veterinarios,  de alimentacion y accesorios para caninos,Suministro de herramientas, utensilios y materiales de fierro, otros metales y plásticos,  de alimentacion e hidratacion para emergencias del personal uniformado, instalacion de llantas, combustible para vehiculos, maquinas en Bogota y combustible para vehiculos, maquinas, fuera de Bogota,Suminisstro aditivo UREA,  </t>
  </si>
  <si>
    <r>
      <t xml:space="preserve">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cumpliendo a la misionalidad de la Entidad.
A la fecha se cuenta con 50 vehículos a disposicion  de la Subdireccion Logistica /Subdireccion Operativa de primera respuesta, donde están incluidos los (8) vehículos adquiridos (6 máquinas extintoras, 1 Unidad de rescate y 1 maquina extintora por reposición); Dentro del análisis no se tiene presente una maquina de altura que se encuentra en el proceso de matricula y la unidad de rescate animal que no cuenta con Bomba extintora.
El  </t>
    </r>
    <r>
      <rPr>
        <b/>
        <sz val="12"/>
        <color theme="1"/>
        <rFont val="Calibri"/>
        <family val="2"/>
        <scheme val="minor"/>
      </rPr>
      <t xml:space="preserve">75 % </t>
    </r>
    <r>
      <rPr>
        <sz val="12"/>
        <color theme="1"/>
        <rFont val="Calibri"/>
        <family val="2"/>
        <scheme val="minor"/>
      </rPr>
      <t xml:space="preserve">de los vehículos de primera respuesta estuvieron  disponibles en </t>
    </r>
    <r>
      <rPr>
        <b/>
        <sz val="12"/>
        <color theme="1"/>
        <rFont val="Calibri"/>
        <family val="2"/>
        <scheme val="minor"/>
      </rPr>
      <t>Julio</t>
    </r>
    <r>
      <rPr>
        <sz val="12"/>
        <color theme="1"/>
        <rFont val="Calibri"/>
        <family val="2"/>
        <scheme val="minor"/>
      </rPr>
      <t xml:space="preserve"> con un indicador de </t>
    </r>
    <r>
      <rPr>
        <b/>
        <sz val="12"/>
        <color theme="1"/>
        <rFont val="Calibri"/>
        <family val="2"/>
        <scheme val="minor"/>
      </rPr>
      <t>Desempeño Bueno</t>
    </r>
    <r>
      <rPr>
        <sz val="12"/>
        <color theme="1"/>
        <rFont val="Calibri"/>
        <family val="2"/>
        <scheme val="minor"/>
      </rPr>
      <t xml:space="preserve">. Es preciso reforzar los temas de los vehiculos en los talleres por parte de las aseguradoras ya que en promedio al mes se tienen tres (3) vehiuclos para reparacion por este concepto.
El indicador  se mantinene estable para este periodo cumpliendo con relacion al periodo anterior.
 Así mismo el parque automotor cuenta con equipos calificados como antiguos por su modelo de fabricación, se tienen en uso  2 carrotanques del año 1999, otros 3 carrotanques son modelos entre el 2010 y 2012,  se cuenta con 7 maquinas extintoras  modelo 1998, una modelo 2003 y   19 maquinas extintoras con modelos entre los años 2007 y 2012 lo que nos da un total de 32 vehículos con una vida de servicio muy alta.
</t>
    </r>
  </si>
  <si>
    <r>
      <t>El tiempo de respuesta en la ejecución de mantenimientos correctivos frecuentes en taller a los vehículos de la UAECOB en el periodo fue Excelente de acuerdo con FACTURA JULIO  se tuvo un promedio de estadía en taller de</t>
    </r>
    <r>
      <rPr>
        <b/>
        <sz val="12"/>
        <color indexed="8"/>
        <rFont val="Calibri"/>
        <family val="2"/>
        <scheme val="minor"/>
      </rPr>
      <t xml:space="preserve"> 4,62 días</t>
    </r>
    <r>
      <rPr>
        <sz val="12"/>
        <color indexed="8"/>
        <rFont val="Calibri"/>
        <family val="2"/>
        <scheme val="minor"/>
      </rPr>
      <t xml:space="preserve"> para 86 casos, con un indicador de </t>
    </r>
    <r>
      <rPr>
        <b/>
        <sz val="12"/>
        <color indexed="8"/>
        <rFont val="Calibri"/>
        <family val="2"/>
        <scheme val="minor"/>
      </rPr>
      <t>Desempeño Excelente</t>
    </r>
    <r>
      <rPr>
        <sz val="12"/>
        <color indexed="8"/>
        <rFont val="Calibri"/>
        <family val="2"/>
        <scheme val="minor"/>
      </rPr>
      <t xml:space="preserve">
Se han realizado mantenimientos en los tiempos establecidos a los vehículos; dentro de la supervisión del contrato de mantenimiento, se ha realizado una buena gestión administrativa (Control y Seguimiento), lo que ha permitido oportunamente dar respuesta a los mantenimientos solicitados.
Es precioso manifestar que algunos vehículo se pueden considerar antiguos por tanto sus repuestos en algunas oportunidades son de difícil adquisición y deben ser importados lo que genera retrasos y una estadía mayor en  taller.</t>
    </r>
  </si>
  <si>
    <r>
      <t xml:space="preserve">En Julio se encuentra disponible el </t>
    </r>
    <r>
      <rPr>
        <b/>
        <sz val="12"/>
        <color indexed="8"/>
        <rFont val="Calibri"/>
        <family val="2"/>
        <scheme val="minor"/>
      </rPr>
      <t>98%</t>
    </r>
    <r>
      <rPr>
        <sz val="12"/>
        <color indexed="8"/>
        <rFont val="Calibri"/>
        <family val="2"/>
        <scheme val="minor"/>
      </rPr>
      <t xml:space="preserve">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Este porcentaje se da, dado que existe contrato vigente y se atiende en el menor tiempo posible. 
</t>
    </r>
  </si>
  <si>
    <r>
      <t xml:space="preserve">En el mes de Julio el tiempo promedio del mantenimiento correctivo del equipo menor de mayor rotacion  en el taller interno de logistica y taller externo fue de </t>
    </r>
    <r>
      <rPr>
        <b/>
        <sz val="12"/>
        <color indexed="8"/>
        <rFont val="Calibri"/>
        <family val="2"/>
        <scheme val="minor"/>
      </rPr>
      <t>4</t>
    </r>
    <r>
      <rPr>
        <sz val="12"/>
        <color indexed="8"/>
        <rFont val="Calibri"/>
        <family val="2"/>
        <scheme val="minor"/>
      </rPr>
      <t xml:space="preserve"> dias. Con un Indicador de desempeño </t>
    </r>
    <r>
      <rPr>
        <b/>
        <sz val="12"/>
        <color indexed="8"/>
        <rFont val="Calibri"/>
        <family val="2"/>
        <scheme val="minor"/>
      </rPr>
      <t xml:space="preserve">EXCELENTE.   </t>
    </r>
    <r>
      <rPr>
        <sz val="12"/>
        <color indexed="8"/>
        <rFont val="Calibri"/>
        <family val="2"/>
        <scheme val="minor"/>
      </rPr>
      <t>Este promedio se da, puesto que existe contrato vigente y se atiende en el menor tiempo posible los mantenimientos</t>
    </r>
    <r>
      <rPr>
        <b/>
        <sz val="12"/>
        <color indexed="8"/>
        <rFont val="Calibri"/>
        <family val="2"/>
        <scheme val="minor"/>
      </rPr>
      <t xml:space="preserve">. </t>
    </r>
    <r>
      <rPr>
        <sz val="12"/>
        <color indexed="8"/>
        <rFont val="Calibri"/>
        <family val="2"/>
        <scheme val="minor"/>
      </rPr>
      <t>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Este porcentaje se da, dado que existe contrato vigente y se atiende en el menor tiempo posible</t>
    </r>
  </si>
  <si>
    <t>Se realizo una (1) activacion de apoyo Logistico a emergencias en el mes de Juliol 2018 con número de incidente  480213984  para la Estacion B16 siendo atendida en conformidad con las solicitudes realizadas para la entrega de suministros entre estos (Alimentacion e Hidratacion: Agua,almuerzos, ) Combustible:(gasolina, aceite, cadenol ) cilindros recargados según  las necesidades que se presentaron.
Resultado del indicador EXCELENTE en un 100%; puesto que la solicitud requerida fue atendida oportunamente.</t>
  </si>
  <si>
    <r>
      <t>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cumpliendo a la misionalidad de la Entidad.
De acuerdo a la reciente adquisicion de maquinas extintoras,  a la fecha se cuenta con 52 vehículos de primera respuesta y a disposicion de la Subdireccion Logistica / Subdireccion operativa .
El 73,4 % de los vehículos de primera respuesta estuvieron  disponibles con un indicador de</t>
    </r>
    <r>
      <rPr>
        <b/>
        <sz val="12"/>
        <color theme="1"/>
        <rFont val="Calibri"/>
        <family val="2"/>
        <scheme val="minor"/>
      </rPr>
      <t xml:space="preserve"> Desempeño Bueno</t>
    </r>
    <r>
      <rPr>
        <sz val="12"/>
        <color theme="1"/>
        <rFont val="Calibri"/>
        <family val="2"/>
        <scheme val="minor"/>
      </rPr>
      <t xml:space="preserve"> teniendo en cuenta que la meta es de un minimo del 75% de Disponibilidad.  Es preciso reforzar los temas de los vehiculos en los talleres por parte de las aseguradoras ya que en promedio al mes se tienen tres (3) vehiculos para reparacion por este concepto.
El indicador  se mantinene estable para este periodo en consideración a los meses anteriores cumpliendo con relacion al periodo anterior.
Es de manifestar que el Parque  Automotor de la UAECOB  cuenta con una importante cantidad de maquinas con una vida de servicio elevada en consideracion a su modelo de fabricación;  se tienen en uso  2 carrotanques del año 1999, otros 3 carrotanques son modelos entre el 2010 y 2012,  se cuenta con 7 maquinas extintoras  modelo 1998, una modelo 2003 y   19 maquinas extintoras con modelos entre los años 2007 y 2012, lo que nos da un total de 32 vehículos con una vida de servicio muy alta lo que genera un riesgo para la dispopniblidad vehicular.
</t>
    </r>
  </si>
  <si>
    <r>
      <t xml:space="preserve">El tiempo de respuesta en la ejecución de mantenimientos correctivos frecuentes en taller a los vehículos de la UAECOB en el periodo fue </t>
    </r>
    <r>
      <rPr>
        <b/>
        <sz val="12"/>
        <color indexed="8"/>
        <rFont val="Calibri"/>
        <family val="2"/>
        <scheme val="minor"/>
      </rPr>
      <t>EXCELENTE</t>
    </r>
    <r>
      <rPr>
        <sz val="12"/>
        <color indexed="8"/>
        <rFont val="Calibri"/>
        <family val="2"/>
        <scheme val="minor"/>
      </rPr>
      <t xml:space="preserve"> de acuerdo con FACTURA AGOSTO  se tuvo un promedio de estadía en taller de</t>
    </r>
    <r>
      <rPr>
        <b/>
        <sz val="12"/>
        <color indexed="8"/>
        <rFont val="Calibri"/>
        <family val="2"/>
        <scheme val="minor"/>
      </rPr>
      <t xml:space="preserve"> 4,33 días</t>
    </r>
    <r>
      <rPr>
        <sz val="12"/>
        <color indexed="8"/>
        <rFont val="Calibri"/>
        <family val="2"/>
        <scheme val="minor"/>
      </rPr>
      <t xml:space="preserve"> para 73 casos presentados, con un indicador de </t>
    </r>
    <r>
      <rPr>
        <b/>
        <sz val="12"/>
        <color indexed="8"/>
        <rFont val="Calibri"/>
        <family val="2"/>
        <scheme val="minor"/>
      </rPr>
      <t>Desempeño Excelente.</t>
    </r>
    <r>
      <rPr>
        <sz val="12"/>
        <color indexed="8"/>
        <rFont val="Calibri"/>
        <family val="2"/>
        <scheme val="minor"/>
      </rPr>
      <t xml:space="preserve">
Se han realizado mantenimientos en los tiempos establecidos a los vehículos; dentro de la supervisión del contrato de mantenimiento, se ha realizado una buena gestión administrativa(Control y Seguimiento), lo que ha permitido oportunamente dar respuesta a los mantenimientos solicitados.
Es precioso manifestar que algunos vehículo se pueden considerar antiguos por tanto sus repuestos en algunas oportunidades son de difícil adquisición y deben ser importados lo que genera retrasos y una estadía mayor en  taller.</t>
    </r>
  </si>
  <si>
    <r>
      <t xml:space="preserve">En Agosto se encuentra disponible el 96%  de los equipos para la operación en cuanto a: motosierras, motobombas, mototrozadoras, generadores, equipo rescate vehicular y guadañadoras.  Dando como resultado un indicador con Desempeño </t>
    </r>
    <r>
      <rPr>
        <b/>
        <sz val="12"/>
        <color indexed="8"/>
        <rFont val="Calibri"/>
        <family val="2"/>
        <scheme val="minor"/>
      </rPr>
      <t>EXCELENTE</t>
    </r>
    <r>
      <rPr>
        <sz val="12"/>
        <color indexed="8"/>
        <rFont val="Calibri"/>
        <family val="2"/>
        <scheme val="minor"/>
      </rPr>
      <t xml:space="preserve"> , este porcentaje se da, debido a  que existe contrato vigente y se atiende en el menor tiempo posible las solicitudes de mantenimiento del equipo menor.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t>
    </r>
  </si>
  <si>
    <r>
      <t xml:space="preserve">En el mes de Agosto el tiempo promedio del mantenimiento correctivo del equipo menor de mayor rotacion  en el taller interno de logistica y taller externo fue de 2,8 dias. Con un Indicador de desempeño </t>
    </r>
    <r>
      <rPr>
        <b/>
        <sz val="12"/>
        <color indexed="8"/>
        <rFont val="Calibri"/>
        <family val="2"/>
        <scheme val="minor"/>
      </rPr>
      <t xml:space="preserve">EXCELENTE.   </t>
    </r>
    <r>
      <rPr>
        <sz val="12"/>
        <color indexed="8"/>
        <rFont val="Calibri"/>
        <family val="2"/>
        <scheme val="minor"/>
      </rPr>
      <t>Este promedio se da, puesto que existe contrato vigente y se atiende en el menor tiempo posible los mantenimientos</t>
    </r>
    <r>
      <rPr>
        <b/>
        <sz val="12"/>
        <color indexed="8"/>
        <rFont val="Calibri"/>
        <family val="2"/>
        <scheme val="minor"/>
      </rPr>
      <t xml:space="preserve">. </t>
    </r>
    <r>
      <rPr>
        <sz val="12"/>
        <color indexed="8"/>
        <rFont val="Calibri"/>
        <family val="2"/>
        <scheme val="minor"/>
      </rPr>
      <t xml:space="preserve">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t>
    </r>
  </si>
  <si>
    <t>Se realizo tres (3) activaciones de apoyo Logistico a emergencias en el mes de Agosto  2018 con números de incidente  502983686, 491648984,  500278384,  para la Estacion B17-B2- B8 siendo atendidas en conformidad con las solicitudes realizadas para la entrega de suministros entre estos Hidratacion: Agua  y cilindros recargados en Emergencia según  las necesidades que se presentaron.
Resultado del indicador EXCELENTE en un 100%; puesto que todas las solicitudes requeridas fueron atendidas oportunamente.</t>
  </si>
  <si>
    <r>
      <t>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cumpliendo a la misionalidad de la Entidad.
De acuerdo a la reciente adquisicion de maquinas extintoras,  a la fecha se cuenta con 52 vehículos de primera respuesta y a disposicion de la Subdireccion Logistica / Subdireccion operativa .
El 74,8 % de los vehículos de primera respuesta estuvieron  disponibles con un indicador de</t>
    </r>
    <r>
      <rPr>
        <b/>
        <sz val="12"/>
        <color theme="1"/>
        <rFont val="Calibri"/>
        <family val="2"/>
        <scheme val="minor"/>
      </rPr>
      <t xml:space="preserve"> Desempeño Bueno</t>
    </r>
    <r>
      <rPr>
        <sz val="12"/>
        <color theme="1"/>
        <rFont val="Calibri"/>
        <family val="2"/>
        <scheme val="minor"/>
      </rPr>
      <t xml:space="preserve"> teniendo en cuenta que la meta es de un minimo del 75% de Disponibilidad.  Es preciso reforzar los temas de los vehiculos en los talleres por parte de las aseguradoras ya que en promedio al mes se tienen tres (3) vehiculos para reparacion por este concepto.
El indicador  se mantinene estable para este periodo en consideración a los meses anteriores cumpliendo con relacion al periodo anterior.
Es de manifestar que el Parque  Automotor de la UAECOB  cuenta con una importante cantidad de maquinas con una vida de servicio elevada en consideracion a su modelo de fabricación;  se tienen en uso  2 carrotanques del año 1999, otros 3 carrotanques son modelos entre el 2010 y 2012,  se cuenta con 7 maquinas extintoras  modelo 1998, una modelo 2003 y   19 maquinas extintoras con modelos entre los años 2007 y 2012, lo que nos da un total de 32 vehículos con una vida de servicio muy alta lo que genera un riesgo para la disponiblidad vehicular.
</t>
    </r>
  </si>
  <si>
    <r>
      <t xml:space="preserve">El tiempo de respuesta en la ejecución de mantenimientos correctivos frecuentes en taller a los vehículos de la UAECOB en el periodo fue </t>
    </r>
    <r>
      <rPr>
        <b/>
        <sz val="12"/>
        <color indexed="8"/>
        <rFont val="Calibri"/>
        <family val="2"/>
        <scheme val="minor"/>
      </rPr>
      <t>BUENO</t>
    </r>
    <r>
      <rPr>
        <sz val="12"/>
        <color indexed="8"/>
        <rFont val="Calibri"/>
        <family val="2"/>
        <scheme val="minor"/>
      </rPr>
      <t xml:space="preserve"> de acuerdo con FACTURA SEPTIEMBRE  se tuvo un promedio de estadía en taller de</t>
    </r>
    <r>
      <rPr>
        <b/>
        <sz val="12"/>
        <color indexed="8"/>
        <rFont val="Calibri"/>
        <family val="2"/>
        <scheme val="minor"/>
      </rPr>
      <t xml:space="preserve"> 9,06 días</t>
    </r>
    <r>
      <rPr>
        <sz val="12"/>
        <color indexed="8"/>
        <rFont val="Calibri"/>
        <family val="2"/>
        <scheme val="minor"/>
      </rPr>
      <t xml:space="preserve"> para 39 casos presentados, con un indicador de </t>
    </r>
    <r>
      <rPr>
        <b/>
        <sz val="12"/>
        <color indexed="8"/>
        <rFont val="Calibri"/>
        <family val="2"/>
        <scheme val="minor"/>
      </rPr>
      <t>Desempeño BUENO</t>
    </r>
    <r>
      <rPr>
        <sz val="12"/>
        <color indexed="8"/>
        <rFont val="Calibri"/>
        <family val="2"/>
        <scheme val="minor"/>
      </rPr>
      <t xml:space="preserve">
Se han realizado mantenimientos en los tiempos establecidos a los vehículos; dentro de la supervisión del contrato de mantenimiento, se ha realizado una buena gestión administrativa(Control y Seguimiento), lo que ha permitido oportunamente dar respuesta a los mantenimientos solicitados.
Es precioso manifestar que algunos vehículo se pueden considerar antiguos por tanto sus repuestos en algunas oportunidades son de difícil adquisición y deben ser importados lo que genera retrasos y una estadía mayor en  taller.</t>
    </r>
  </si>
  <si>
    <r>
      <t xml:space="preserve">En Septiembre se encuentra disponible el </t>
    </r>
    <r>
      <rPr>
        <b/>
        <sz val="12"/>
        <color indexed="8"/>
        <rFont val="Calibri"/>
        <family val="2"/>
        <scheme val="minor"/>
      </rPr>
      <t xml:space="preserve">97,88 </t>
    </r>
    <r>
      <rPr>
        <sz val="12"/>
        <color indexed="8"/>
        <rFont val="Calibri"/>
        <family val="2"/>
        <scheme val="minor"/>
      </rPr>
      <t xml:space="preserve"> de los equipos para la operación en cuanto a: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Casquete quien esta ubicado en la estación B3 donde se encuentra el taller de reparación de Logistica. La base de datos se encuentra en el computador del sargento. Igualmente se encuentra consolidada en el computador del profesional Andres Orobio. Este porcentaje se da, dado que existe contrato vigente y se atiende en el menor tiempo posible. </t>
    </r>
  </si>
  <si>
    <r>
      <t xml:space="preserve">En el mes de Septiembre el tiempo promedio del mantenimiento correctivo del equipo menor de mayor rotacion  en el taller interno de logistica y taller externo fue de 3,3 dias. Con un Indicador de desempeño </t>
    </r>
    <r>
      <rPr>
        <b/>
        <sz val="12"/>
        <color indexed="8"/>
        <rFont val="Calibri"/>
        <family val="2"/>
        <scheme val="minor"/>
      </rPr>
      <t xml:space="preserve">EXCELENTE.   </t>
    </r>
    <r>
      <rPr>
        <sz val="12"/>
        <color indexed="8"/>
        <rFont val="Calibri"/>
        <family val="2"/>
        <scheme val="minor"/>
      </rPr>
      <t>Este promedio se da, puesto que existe contrato vigente y se atiende en el menor tiempo posible los mantenimientos</t>
    </r>
    <r>
      <rPr>
        <b/>
        <sz val="12"/>
        <color indexed="8"/>
        <rFont val="Calibri"/>
        <family val="2"/>
        <scheme val="minor"/>
      </rPr>
      <t xml:space="preserve">. </t>
    </r>
    <r>
      <rPr>
        <sz val="12"/>
        <color indexed="8"/>
        <rFont val="Calibri"/>
        <family val="2"/>
        <scheme val="minor"/>
      </rPr>
      <t xml:space="preserve">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Casquete quien esta ubicado en la estación B3 donde se encuentra el taller de reparación de Logistica. La base de datos se encuentra en el computador del sargento. Igualmente se encuentra consolidada en el computador del profesional Andres Orobio. </t>
    </r>
  </si>
  <si>
    <t>Se realizo tres (3) activaciones de apoyo Logistico a emergencias en el mes de Septiembre  2018 con números de incidente  528990085, 509988984  para la Estacion B2 siendo atendidas en conformidad con las solicitudes realizadas para la entrega de suministros entre estos Hidratacion: Agua  y refrigerios, cilindros recargados en Emergencia según  las necesidades que se presentaron.
Resultado del indicador EXCELENTE en un 100%; puesto que todas las solicitudes requeridas fueron atendidas oportunamente.</t>
  </si>
  <si>
    <t>La falta de información para poder calcular el indicador obedece a que hubo un traslado de la aplicación a otro servidor.</t>
  </si>
  <si>
    <t>Encuesta embebida dentro del aplicativo ARANDA para que se pueda continuar con la calificación del servicio por parte del cliente interno</t>
  </si>
  <si>
    <t>En el 3er trimestre se expidieron 254 viabilidades, en un tiempo promesio de 1 día, cumpliendo asi con la meta</t>
  </si>
  <si>
    <t xml:space="preserve">Durante el III Trimestre del año 2018, fueron asistidas sesenta y cinco (65) conciliaciones judiciales y prejudiciales </t>
  </si>
  <si>
    <t>Durante el III Trimestre del año 2018, fueron estudiados (3) solicitudes de conciliación</t>
  </si>
  <si>
    <t>Durante el III Trimestre del año 2018, la Oficina Asesora Jurídica brindo asesoria a las Diferentes Oficinas y Subdirecciones de la UAECOB en los relacionado con estudios previos</t>
  </si>
  <si>
    <t>La oficina Asesora Jurídica dio respuesta a Ochenta y tres (83) solicitudes de certificados por correo   y radicados los cuales fueron tramitados en su totalidad</t>
  </si>
  <si>
    <t>Durante los meses de julio y agosto del año 2018 la Oficina Asesora Jurídica expidio y suscribio 146 minutas de contratos de prestación de servicios en promedio de cuatro (4) días</t>
  </si>
  <si>
    <t>PROMEDIO MENSUAL 3er TRIMESTRE</t>
  </si>
  <si>
    <t>RESULTADO 3er TRIMESTRE</t>
  </si>
  <si>
    <t>DESEMPEÑO FINAL 3er TRIMESTRE</t>
  </si>
  <si>
    <t xml:space="preserve"> Bienestar en este trimestre no se reportan indicadores debido a que el contrato para el desarrollo de las actividades se terminó el 19 de julio de 2018 y el nuevo contrato se suscribió el el 14 de septiembre de 2018.
Durante este trimestre se llevo a cabo toda la etapa precontractual.</t>
  </si>
  <si>
    <t xml:space="preserve">Durante el trimestre se impartio un curso de capacitacion para instructores  con una participación de 75 servidores públicos los cuales cumplieron satisfactoriamente y de manera sobresaliente 71 de ellos, con las evaluaciones planteadas durante el desarrollo del curso </t>
  </si>
  <si>
    <t>Durante el trimestre se impartieron 23 procesos de capacitación y entrenamiento con una participación de  465 servidores públicos de la UAECOB.</t>
  </si>
  <si>
    <t xml:space="preserve">Durante el tercer trimestre del año 2018, se presentaron en promedio 8 accidentes incapacitantes por mes, de los cuales se identifico que las principales causas de estos accidentes se dan por levantamientos de cargas (sobreesfuerzo), caidas a nivel  y otros factores de riesgo propios de la operacion. </t>
  </si>
  <si>
    <t>En el segundo trimestre las incapacidades por E.G  se  presentaron principalmente por los siguentes diagnosticos: M545-Lumbagos, J029-Enfermedades Respiratorias y A09-Enfermedades Gastrointestinales.</t>
  </si>
  <si>
    <t>META (per.)2</t>
  </si>
  <si>
    <t>Valor numerador3</t>
  </si>
  <si>
    <t>Valor denominador4</t>
  </si>
  <si>
    <t>RESULTADO 5</t>
  </si>
  <si>
    <t>TENDENCIA
(&gt;=) (&lt;=)6</t>
  </si>
  <si>
    <t>DESEMPEÑO7</t>
  </si>
  <si>
    <t>ANALISIS Y OBSERVACIONES8</t>
  </si>
  <si>
    <t>Acción 
Planteada9</t>
  </si>
  <si>
    <t>META (per.)10</t>
  </si>
  <si>
    <t>Valor numerador11</t>
  </si>
  <si>
    <t>Valor denominador12</t>
  </si>
  <si>
    <t>RESULTADO 13</t>
  </si>
  <si>
    <t>TENDENCIA
(&gt;=) (&lt;=)14</t>
  </si>
  <si>
    <t>DESEMPEÑO15</t>
  </si>
  <si>
    <t>ANALISIS Y OBSERVACIONES16</t>
  </si>
  <si>
    <t>Acción 
Planteada17</t>
  </si>
  <si>
    <t>META (per.)18</t>
  </si>
  <si>
    <t>Valor numerador19</t>
  </si>
  <si>
    <t>Valor denominador20</t>
  </si>
  <si>
    <t>RESULTADO 21</t>
  </si>
  <si>
    <t>TENDENCIA
(&gt;=) (&lt;=)22</t>
  </si>
  <si>
    <t>DESEMPEÑO23</t>
  </si>
  <si>
    <t>ANALISIS Y OBSERVACIONES24</t>
  </si>
  <si>
    <t>Acción 
Planteada25</t>
  </si>
  <si>
    <t>META (per.)26</t>
  </si>
  <si>
    <t>Valor numerador27</t>
  </si>
  <si>
    <t>Valor denominador28</t>
  </si>
  <si>
    <t>RESULTADO 29</t>
  </si>
  <si>
    <t>TENDENCIA
(&gt;=) (&lt;=)30</t>
  </si>
  <si>
    <t>DESEMPEÑO31</t>
  </si>
  <si>
    <t>ANALISIS Y OBSERVACIONES32</t>
  </si>
  <si>
    <t>Acción 
Planteada33</t>
  </si>
  <si>
    <t>META (per.)34</t>
  </si>
  <si>
    <t>Valor numerador35</t>
  </si>
  <si>
    <t>Valor denominador36</t>
  </si>
  <si>
    <t>RESULTADO 37</t>
  </si>
  <si>
    <t>TENDENCIA
(&gt;=) (&lt;=)38</t>
  </si>
  <si>
    <t>DESEMPEÑO39</t>
  </si>
  <si>
    <t>ANALISIS Y OBSERVACIONES40</t>
  </si>
  <si>
    <t>Acción 
Planteada41</t>
  </si>
  <si>
    <t>META (per.)42</t>
  </si>
  <si>
    <t>Valor numerador43</t>
  </si>
  <si>
    <t>Valor denominador44</t>
  </si>
  <si>
    <t>RESULTADO 45</t>
  </si>
  <si>
    <t>TENDENCIA
(&gt;=) (&lt;=)46</t>
  </si>
  <si>
    <t>DESEMPEÑO47</t>
  </si>
  <si>
    <t>ANALISIS Y OBSERVACIONES48</t>
  </si>
  <si>
    <t>Acción 
Planteada49</t>
  </si>
  <si>
    <t>META (per.)50</t>
  </si>
  <si>
    <t>Valor numerador51</t>
  </si>
  <si>
    <t>Valor denominador52</t>
  </si>
  <si>
    <t>RESULTADO 53</t>
  </si>
  <si>
    <t>TENDENCIA
(&gt;=) (&lt;=)54</t>
  </si>
  <si>
    <t>DESEMPEÑO55</t>
  </si>
  <si>
    <t>ANALISIS Y OBSERVACIONES56</t>
  </si>
  <si>
    <t>Acción 
Planteada57</t>
  </si>
  <si>
    <t>META (per.)58</t>
  </si>
  <si>
    <t>Valor numerador59</t>
  </si>
  <si>
    <t>Valor denominador60</t>
  </si>
  <si>
    <t>RESULTADO 61</t>
  </si>
  <si>
    <t>TENDENCIA
(&gt;=) (&lt;=)62</t>
  </si>
  <si>
    <t>DESEMPEÑO63</t>
  </si>
  <si>
    <t>ANALISIS Y OBSERVACIONES64</t>
  </si>
  <si>
    <t>Acción 
Planteada65</t>
  </si>
  <si>
    <t>OBJETIVOS ESTRATEGICOS</t>
  </si>
  <si>
    <t>DEPENDENCIA</t>
  </si>
  <si>
    <t>OCTUBRE</t>
  </si>
  <si>
    <t>NOVIEMBRE</t>
  </si>
  <si>
    <t>DICIEMBRE</t>
  </si>
  <si>
    <t>PROMEDIO MENSUAL 4to TRIMESTRE</t>
  </si>
  <si>
    <t>RESULTADO 4to TRIMESTRE</t>
  </si>
  <si>
    <t>DESEMPEÑO FINAL 4to TRIMESTRE</t>
  </si>
  <si>
    <t>Durante el II trimestre del año en curso el área de Prensa y Comunicaciones realizó entre Videos y piezas gráficas un total de 475.</t>
  </si>
  <si>
    <t>Para el segundo semestre se  publicaron  afiches en  las estaciones B1 y B3 s con tip´s relacionados con los roles , la  gestión y el objetivo de la OCI, publicado en el siguiente link:\\172.16.92.9\Control Interno\2018\1 Actividades de Autocontrol, Se publicó en el hidrante del 20/12/2018 nota sobre el propósito del MECI, Se realizó sensicbilización sobre MIPG con los referente de los procesos, se realizó grupo focal con los referentes de los procesos.</t>
  </si>
  <si>
    <t>La Oci programó para el cuarto trimestre  30 actividades de las cuales se ejecutaron en términos y al 100% , 21,  debido a demoras en la entrega de la información por parte de las dependencias en algunos casos y la visita del Ente  de Control (Contraloría de Bogotá) quien requiere permanente información, no obstante las 9 activides restantes se ejecutaron y cumplieron antes de finalizar el 2018.</t>
  </si>
  <si>
    <t xml:space="preserve">En el segundo semestre del año 2018, los líderes de los procesos no reportaron materialización de los riesgos identificados. Durante este período del año, los apoyos profesionales de mejora continua realizaron seguimientos a los procesos cuyo propósito fue identificar situaciones que obstaculizaran sus objetivos y por ende la gestión de la UAECOB. </t>
  </si>
  <si>
    <t>Se planea para el año 2019 unas jornadas de divulgación con cada unos de los colaboradores de los procesos, con el fin de continuar mostrando la importancia de realizar una identificación de los riesgos en pro de la consecución de los objetivos institucionales.</t>
  </si>
  <si>
    <t>Encuesta enviada dentro del aplicativo ARANDA para que se pueda continuar con la calificación del servicio por parte del cliente interno</t>
  </si>
  <si>
    <t xml:space="preserve">Se determina el resultado ponderado de las 9 Dependencias en el cumplimiento de las metas de los productos del Plan de Acción a 31 de diciembre de 2018 </t>
  </si>
  <si>
    <t xml:space="preserve">Se determina el resultado ponderado acumulado de las 9 Dependencias en el cumplimiento de las 226 actividades del Plan de Acción a 31 de diciembre de 2018 </t>
  </si>
  <si>
    <t xml:space="preserve">Se determina el resultado ponderado acumulado de las 9 Dependencias determinando el cumplimiento de las 69 actividades de acuerdo al avance de las actividades en el 4to trimestre vs el % programado para el periodo  del Plan de Acción a 31 de diciembre de 2018 </t>
  </si>
  <si>
    <t>Durante el segundo trimestre del año se tramitaron 89 viabilidades en un tiempo no mayor a 2 dias</t>
  </si>
  <si>
    <t xml:space="preserve">Durante el IV Trimestre del año 2018, fueron asistidas Treinta y dos (32) conciliaciones judiciales y prejudiciales </t>
  </si>
  <si>
    <t>Durante el IV Trimestre del año 2018, fueron estudiados (3) solicitudes de conciliación</t>
  </si>
  <si>
    <t>Durante los meses de septiembre y octubre del 2018 el promedio en la elaboración de la minutas de prestación de servicios por parte de la Oficina Asesora Jurídica fue de cuatro (4)días</t>
  </si>
  <si>
    <t>Durante los meses de noviembre y diciembre del 2018 el promedio en la elaboración de la minutas de prestación de servicios por parte de la Oficina Asesora Jurídica fue 0 días</t>
  </si>
  <si>
    <t>Durante el III Trimestre del año 2018, se tramitaron 61 solicitudes de certificaciones.</t>
  </si>
  <si>
    <t>Se emitieron para el mes de Julio 68 contancias solictadas por los usuarios</t>
  </si>
  <si>
    <t>Se emitieron para el mes de Julio 48 contancias solictadas por los usuarios</t>
  </si>
  <si>
    <t>Se emitieron para el mes de Julio 39 contancias solictadas por los usuarios</t>
  </si>
  <si>
    <t>Para la vigencia se realizaron  16 investigaciones debido a las activaciones realizadasen la cuales se determinaron las causas a todas</t>
  </si>
  <si>
    <t>Para la vigencia se realizaron  29 investigaciones debido a las activaciones realizadasen la cuales se determinaron las causas a todas</t>
  </si>
  <si>
    <t>Para el mes de Octubre se capcitaron 15 empresas y se desarrollaron en las instalaciones de la UAECOB como en las Instalaciones de las algunas empresas.</t>
  </si>
  <si>
    <t>Para el mes de Noviembre se capacitaron 8 empresas las cuales son producto de la programacion efectuada para este mes, de acuerdo a las solicitudes realizadas por los usuarios.</t>
  </si>
  <si>
    <t>En diciembre se capacitaron 6 empresas de brigadas logisticas y centros comerciales por lo cual se incrementa el nuemro de brigadistas.</t>
  </si>
  <si>
    <t>Se ratifico el numero de conceptos emitidos correspondiente al 1% de los generados en el mes de Octubre</t>
  </si>
  <si>
    <t>Se ratifico el numero de conceptos emitidos correspondiente al 1% de los generados en el mes de Noviembre</t>
  </si>
  <si>
    <t>Para Diciembre se incremento el numero de capacitaciones de riesgo bajo por lo cual se hicieron mas verificaciones aleatorias, de igual manera todas las visitas aprobaron la revision Tecnica.</t>
  </si>
  <si>
    <t>El número de eventos masivos con participación de la UAECOB para el mes de octubre corresponde a las solitudes realizadas por los usuarios para este mes y atendidas en su totalidad.</t>
  </si>
  <si>
    <t>El número de eventos masivos con participación de la UAECOB para el mes de Noviembre corresponde a las solitudes realizadas por los usuarios para este mes y atendidas en su totalidad. Se evidencia un incremento debido a que por temporada de cembrina se  incrementan los eventos en la capital.</t>
  </si>
  <si>
    <t>En diciembre se disminuyo el nuemro de eventos masivos con participacion de la UAECOB  debido a que se incremento el numero de solicitudes de conceptos pirotecnicos por la temporada de diciembre.</t>
  </si>
  <si>
    <t xml:space="preserve">Se desarrollarlo el 100% de las actividades planteadas en el marco del plan de acción de la comisión, que le corresponden a la entidad como responsable principal.  </t>
  </si>
  <si>
    <t>Durante la vigencia 2018, se actualizaron los tres (3) procedimientos de atención de incendios que se encontraban desactualizados con más de 2,5 años de vigencia.</t>
  </si>
  <si>
    <t>Se evidencia que la disponiblidad de personal está por encima de la meta planteada</t>
  </si>
  <si>
    <t>El tiempo de atención de servicios se vio afectado en 2:06´ por encima de la meta, dado que existen factores externos que afectan la movilización a las emergencias, dentro de ellos se puede resaltar el aumento del parque automotor de la ciudad.</t>
  </si>
  <si>
    <t>En los servicios de INCENDIOS no se tendrán  en cuenta la tipologia forestal, dada la complejidad de la atención de este tipo de servicios.</t>
  </si>
  <si>
    <t>&lt;60</t>
  </si>
  <si>
    <t xml:space="preserve"> Basado en la fuente histórica para la medición del indicador, se tomó como base la cantidad de indicadores reportados por los subsistemas al SIG,  el indicador presenta un resultado del 57%, con tendencia a mantenerse con el mismo comportamiento y necesidad de mejora. Se obtiene manera: Gestión ambiental reporta 3 indicadores, de los cuales los tres presentan un resultado de decrecimiento respecto a la meta y el resultado del periodo anterior quedando 0/3, el proceso de gestión documental presenta 2 indicadores con un cumplimiento excelente debido a que las actividades para el indicador se deben ejecutar respecto a la normativa legl aplciable en cuestión de TRD y correspondencia y el proceso de seguridad y salud en el trabajo de los indicadores planteados presenta un excelente cumplimiento en los dos lo cual indica que no se han presentado y reportado accidentes incapacitantes que se vean reflejados en la operación y el bienestar del personal así como un mínimo índice de ausentismo lo que demuestra el compromiso del personal y sentido de pertenencia con la entidad. Se realiza la ssalvedad que se presenta esta medición sin concordancia con la métrica planteada por lo cual de plantea la mejora por medio del FOR-GE-04-02 con la propuesta para la modificación del mismo a la OAP.</t>
  </si>
  <si>
    <t>DESIGNACION DE ABOGADOS EXPERTOS EN DISCIPLINARIOS</t>
  </si>
  <si>
    <t>Para el IV trimestre se presentó una evolución en cuento a la mejora del servicio de atención a la ciudadanía, esta razón consta de que el equipo de trabajo del área se encuentra en condiciones de optimismo, en cuanto a las constantes mesas de trabajo, se tratan todos los temas relacionados con los protocolos de atención e inducción de los aplicativos con los que se atiende a la ciudadanía, de esta manera se cumple con un 100% de satisfacción en la labor desarrollada</t>
  </si>
  <si>
    <t>De acuerdo a la revisión de la base de datos que remite la Dirección de Calidad del Servicio de la Secretaría General,  se evidencia una particularidad en cuanto a la oportunidad de los requerimientos, en el caso sucede con la Subdirección Operativa quien cerro dos 2 peticiones por fuera de los términos,  durante el trimestre y esto afecta el indicador de oportunidad, razón por la cual se realizó mesa de trabajo con cada dependencia y operativa dando a conocer dicha situación, a fin de quien se mejore la operatividad del cierre de los requerimientos en el SDQS. 
por lo anterior se expresa un porcentaje del 89,13% de efectividad, sin embargo es de aclarar 5 de los actuales requerimientos por cierre se encuentran dentro de los términos legales para dar respuesta .</t>
  </si>
  <si>
    <t>Se realizó mesa de trabajo con los responsables para mejorar el indicador de oportunidad</t>
  </si>
  <si>
    <t>Teniendo en cuenta la satisfacción general que obtuvo las PQRS-SDQS, es de destacar que los meses de septiembre y noviembre, son los que representan mayor satisfacción con un 100%, el mes de octubre si tuvo una baja en cuento a la coherencia de la respuesta y esto generó una satisfacción del 75% de satisfacción, razón por la cual  al momento de calcular la satisfacción del trimestre la evolución arroja un 91,7%,  sin embargo sigue siendo un buen resultado al final del ejercicio</t>
  </si>
  <si>
    <t xml:space="preserve">(&gt;=) </t>
  </si>
  <si>
    <t xml:space="preserve">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
Es de precisar que el consumo reportado corresponde al periodo de septiembre a noviembre de2018 (actual) y el mayo a julio de 2018 (anterior), teniendo como resultado un aumento del 6%, frente al consumo anterior.
</t>
  </si>
  <si>
    <t>Realizar mantenimiento preventivo y/o correctivo al sistema hidráulico de las estaciones</t>
  </si>
  <si>
    <t xml:space="preserve">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
Es de precisar que el consumo reportado corresponde al periodo de octubre de 2018 (actual) y agosto de 2018 (anterior), teniendo como resultado un aumento del 6%, frente al consumo anterior. Debido al cambio de computadores e impresoras en el edificio comando y la mala práctica de no apagar los equipos después de la jornada, laboral por parte de los funcionarios y contratistas, reporte dado por la empresa de vigilancia
</t>
  </si>
  <si>
    <t xml:space="preserve"> (&lt;=)</t>
  </si>
  <si>
    <t xml:space="preserve">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
Es de precisar que el consumo reportado corresponde al periodo de diciembre de 2018 (actual) y octubre de 2018 (anterior), teniendo como resultado una disminución del 8%, frente al consumo anterior. 
</t>
  </si>
  <si>
    <t xml:space="preserve">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
Es de precisar que el consumo reportado corresponde al periodo de octubre de 2018 (actual) y agosto de 2018 (anterior), teniendo como resultado un incremento del 3% frente al consumo anterior, debido a que la caldera debido a que entro en funcionamiento parcial la caldera ubicada en la estación de Kennedy.
</t>
  </si>
  <si>
    <t xml:space="preserve">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
Es de precisar que el consumo reportado corresponde al periodo de diciembre de 2018 (actual) y octubre de 2018 (anterior), teniendo como resultado una disminución del 17% frente al consumo anterior, debido a que la caldera debido a que caldera ubicada en la estación de Kennedy está en mantenimiento.
</t>
  </si>
  <si>
    <t>En este mes no se presentaron devoluciones por escrito, dado que las correciones solicitadas por correo fueron tramitadas en su momento.</t>
  </si>
  <si>
    <t>En noviembre no se efectuó devoluciones por parte del área, las correciones solicitadas se efectuaron via correo y fueron tramitadas en su momento.</t>
  </si>
  <si>
    <t>Al cierre de la vigencia se efectuaron dos devoluciones por escrito por parte del área, las demas correciones solicitadas via correo fueron tramitadas en su momento.</t>
  </si>
  <si>
    <t>Para el mes de octubre se presentó cuatro rechazos por parte de la Tesoreria Distrital, por cambio de cuenta, por tope y por inexistencia.</t>
  </si>
  <si>
    <t>En noviembre se presentó un rechazo por parte de la Tesoreria Distrital, excede el tope maximo de la cuenta.</t>
  </si>
  <si>
    <t>La Tesoreria Distrital en el mes de diciembre generó dos rechazos por cuenta invalida y excede el tope maximo de la cuenta.</t>
  </si>
  <si>
    <t>Al termino del año se giró el 75,20% de los compromisos contraidos, teniendo en cuenta que el 40% de la inversión ejecutada se contrató en el mes de diciembre</t>
  </si>
  <si>
    <t>A 31 de diciembre se cancelarón el 95,80% de las reservas, por lo anterior se generaron $1,001´2 millones de pasivos exigibles.</t>
  </si>
  <si>
    <t xml:space="preserve">Con corte al mes de octubre esta pendiente de comprometer el 19,63% de las disponibilidades solicitadas, la mayor parte corresponde a los procesos que estan en curso como estudios y diseños de Ferias, adquisición planta electrica Bosa, mantenimiento de estaciones, construcción de Bellavista y algunos contratos de apoyo. </t>
  </si>
  <si>
    <t xml:space="preserve">Para el mes de noviembre esta pendiente de comprometer el 20,03% de las disponibilidades solicitadas, la mayor parte corresponde a los procesos que estan en curso como estudios y diseños de Ferias, adquisición planta electrica Bosa, mantenimiento de estaciones, construcción de Bellavista y algunos contratos de apoyo. </t>
  </si>
  <si>
    <t xml:space="preserve">Al finalizar el año las disponibilidades sin comprometer se anulan de oficio conforme a la norma presupuestal, por lo anterior no refleja saldos pendientes de comprometer.  </t>
  </si>
  <si>
    <t xml:space="preserve">Al mes de octubre se ha ejecutado el 61,61% del presupuesto, este porcentaje corresponde en su gran mayoria a la contratación de prestación de servicios, nómina y aportes, servicios públicos, la adición al contrato del paquete integral de seguros, disposición final polvora, vehiculo de incendios, vigilancia, suministro de redes Bosa, Capacitación PIC, Adición de vehiculos operativos, adquisición uniformes, programa de bienestar y suministro de gasolina, entre otras.   </t>
  </si>
  <si>
    <t xml:space="preserve">Con corte al mes de noviembre se ha ejecutado el 67,14% del presupuesto, este porcentaje corresponde en su gran mayoria a la contratación de prestación de servicios, nómina y aportes, servicios públicos, la adición al contrato del paquete integral de seguros, disposición final polvora, vehiculo de incendios, vigilancia, suministro de redes Bosa, Capacitación PIC, Adición de vehiculos operativos, adquisición uniformes, programa de bienestar y suministro de gasolina, entre otros contratos de apoyo.   </t>
  </si>
  <si>
    <t>La ejecución presupuestal para la vigencia 2018 apenas alcanzó el 91.76%, una buena parte de los saldos se generaron en inversión, otra parte en gastos generales y una proporción alta por los cargos vacantes de planta.</t>
  </si>
  <si>
    <t>35</t>
  </si>
  <si>
    <r>
      <t xml:space="preserve">Las Transferencias  Documentales Primarias </t>
    </r>
    <r>
      <rPr>
        <b/>
        <sz val="11"/>
        <color theme="1"/>
        <rFont val="Calibri"/>
        <family val="2"/>
        <scheme val="minor"/>
      </rPr>
      <t xml:space="preserve">numero 9 </t>
    </r>
    <r>
      <rPr>
        <sz val="11"/>
        <color theme="1"/>
        <rFont val="Calibri"/>
        <family val="2"/>
        <scheme val="minor"/>
      </rPr>
      <t xml:space="preserve">  se adelantaron conforme al cronograma establecido para el  2018 y se dio cumplimiento con el  procedimiento establecido . 
Se cuenta con las actas de  reunión y memorando de transferencia de cada una de las Dependencias de la Entidad.
En total se transfirieron al </t>
    </r>
    <r>
      <rPr>
        <b/>
        <sz val="11"/>
        <color theme="1"/>
        <rFont val="Calibri"/>
        <family val="2"/>
        <scheme val="minor"/>
      </rPr>
      <t>Archivo Central 260 Cajas X-200 que contienen 1896 carpetas, lo que corresponde a  65 metros lineales de archivo.</t>
    </r>
  </si>
  <si>
    <t>Se cumple con la mayoria de solicitudes recibidas en el correo</t>
  </si>
  <si>
    <t>Completar las solicitudes faltantes para lograr un mayor desempeño.</t>
  </si>
  <si>
    <t>Se reduce las solicides atendiedas por falta de personal en el area de infraestructura</t>
  </si>
  <si>
    <t>Tratar de cumplir con las emergencias de tipo 1  de las solicitudes recibidas en locativas y atender de manera gradual las  pendientes.</t>
  </si>
  <si>
    <t>Se tiene una mayor atencion para las solicitudes recibidas, aun  con la falta de personal  se estan atendiendo   casi en su totalidad.</t>
  </si>
  <si>
    <t>Desplazar al personal de infraestructura para atencion de la totalidad de solicitudes recibidas.</t>
  </si>
  <si>
    <r>
      <t xml:space="preserve">Las comunicaciones oficiales entregadas por la empresa- 4-72 en el mes de  Octubre de 2018 fueron  1204 de las cuales se devolvieron 87  equivalentes a un 7.2 </t>
    </r>
    <r>
      <rPr>
        <sz val="10"/>
        <rFont val="Calibri"/>
        <family val="2"/>
        <scheme val="minor"/>
      </rPr>
      <t xml:space="preserve">%  la razón de estas devoluciones basicamente son: </t>
    </r>
    <r>
      <rPr>
        <sz val="10"/>
        <color indexed="8"/>
        <rFont val="Calibri"/>
        <family val="2"/>
        <scheme val="minor"/>
      </rPr>
      <t>cambios en direccion del destinatario, domicilio o direccion del establecimiento cerrados, direccion incorrecta o porque no se alcanzo a entregar en horarios de oficina por recorridos muy largos. Se entregaron efectivamente 1117 documentos, correspondientes a un 92.8 %.</t>
    </r>
  </si>
  <si>
    <t xml:space="preserve">Antes de planillar las entregas al motorizado verificar datos del destinatario con enfasis en la dirección. </t>
  </si>
  <si>
    <r>
      <t xml:space="preserve">Las comunicaciones oficiales entregadas por la empresa- 4-72 en el mes de  Noviembre de 2018 fueron  1207 se produjeron 146 devoluciones equivalentes a un </t>
    </r>
    <r>
      <rPr>
        <sz val="10"/>
        <rFont val="Calibri"/>
        <family val="2"/>
        <scheme val="minor"/>
      </rPr>
      <t>12% , la razón de estas devoluciones basicamente son:</t>
    </r>
    <r>
      <rPr>
        <sz val="10"/>
        <color indexed="8"/>
        <rFont val="Calibri"/>
        <family val="2"/>
        <scheme val="minor"/>
      </rPr>
      <t xml:space="preserve"> cambios en direccion del destinatario, domicilio o direccion del establecimiento cerrados, direccion incorrecta o porque no se alcanzo a entregar en horarios de oficina por recorridos muy largos. Se entregaron efectivamente 1061 documentos, correspondientes a un 88%.</t>
    </r>
  </si>
  <si>
    <r>
      <t>Las comunicaciones oficiales entregadas por la empresa- 4-72 en el mes de  Diciembre de 2018 fueron  1221 se produjeron 118 devoluciones equivalentes a un 10</t>
    </r>
    <r>
      <rPr>
        <sz val="10"/>
        <rFont val="Calibri"/>
        <family val="2"/>
        <scheme val="minor"/>
      </rPr>
      <t xml:space="preserve">% , la razón de estas devoluciones basicamente son: </t>
    </r>
    <r>
      <rPr>
        <sz val="10"/>
        <color indexed="8"/>
        <rFont val="Calibri"/>
        <family val="2"/>
        <scheme val="minor"/>
      </rPr>
      <t xml:space="preserve">cambios en direccion del destinatario, domicilio o direccion del establecimiento cerrados, direccion incorrecta o porque no se alcanzo a entregar en horarios de oficina por recorridos muy largos. Se entregaron efectivamente 1103 documentos, correspondientes a un 90%. </t>
    </r>
  </si>
  <si>
    <t xml:space="preserve"> Se genera paz y salvos cumpliendo en un 100% a los contratistas y funcionarios de la Entidad que tenían a su cargo bienes de inventarios.</t>
  </si>
  <si>
    <r>
      <t>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cumpliendo a la misionalidad de la Entidad.
De acuerdo a la reciente adquisicion de maquinas extintoras,  a la fecha se cuenta con 52 vehículos de primera respuesta y a disposicion de la Subdireccion Logistica / Subdireccion operativa .
El</t>
    </r>
    <r>
      <rPr>
        <b/>
        <sz val="12"/>
        <color theme="1"/>
        <rFont val="Calibri"/>
        <family val="2"/>
        <scheme val="minor"/>
      </rPr>
      <t xml:space="preserve"> 73 % </t>
    </r>
    <r>
      <rPr>
        <sz val="12"/>
        <color theme="1"/>
        <rFont val="Calibri"/>
        <family val="2"/>
        <scheme val="minor"/>
      </rPr>
      <t>de los vehículos de primera respuesta estuvieron  disponibles con un indicador de</t>
    </r>
    <r>
      <rPr>
        <b/>
        <sz val="12"/>
        <color theme="1"/>
        <rFont val="Calibri"/>
        <family val="2"/>
        <scheme val="minor"/>
      </rPr>
      <t xml:space="preserve"> Desempeño Bueno</t>
    </r>
    <r>
      <rPr>
        <sz val="12"/>
        <color theme="1"/>
        <rFont val="Calibri"/>
        <family val="2"/>
        <scheme val="minor"/>
      </rPr>
      <t xml:space="preserve">. No se logró alcanzar la meta propuesta del 75% de disponibilidad debido a que constantemente el Parque Automotor presenta daños imprevistos en sus vehiculos, que requieren de mantenimientos correctivos de caracter urgente, los cuales, afectan directamente la disponibilidad.  Es preciso reforzar los temas de los vehiculos en los talleres por parte de las aseguradoras ya que en promedio al mes se tienen Dos (2) vehiculos para reparacion por este concepto.
Por otra parte,  la disponibilidad vehicular siempre ha estado brindando la atención oportuna a las emergencias presentadas en cumplimiento de la misionalidad de la UAECOB. La entidad tiene programada para el siguiente mes la entrega de los vehiculos nuevos. 
El indicador  se mantiene estable para este periodo en consideración a los meses anteriores cumpliendo con relacion al periodo anterior.
Es de manifestar que el Parque  Automotor de la UAECOB  cuenta con una importante cantidad de maquinas con una vida de servicio elevada en consideracion a su modelo de fabricación;  se tienen en uso  2 carrotanques del año 1999, otros 3 carrotanques son modelos entre el 2010 y 2012,  se cuenta con 7 maquinas extintoras  modelo 1998, una modelo 2003 y   19 maquinas extintoras con modelos entre los años 2007 y 2012, lo que nos da un total de 32 vehículos con una vida de servicio muy alta lo que genera un riesgo para la dispopniblidad vehicular.
Se cuenta con 67 maquinas de primera respuesta sin embargo tenemos: 1)   nueve (9)  Maquinas transito Libre - sin placa, 2) la maquina  ME17 esta Fuera de servicio por investigacion disciplinaria. 3) Las maquinas  ME02, ME18 y ME19 estan fuera de servicio por el costo muy elevado de las reparaciones  y 3) en promedio 2 de los equipos del parque automotor estan en tratamiento de Siniestros.
TOTAL VEHICULOS EFECTIVOS MES OCTUBRE: 52
</t>
    </r>
  </si>
  <si>
    <r>
      <t>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cumpliendo a la misionalidad de la Entidad.
De acuerdo a la reciente adquisicion de maquinas extintoras,  a la fecha se cuenta con 55 vehículos de primera respuesta y a disposicion de la Subdireccion Logistica / Subdireccion operativa .
El</t>
    </r>
    <r>
      <rPr>
        <b/>
        <sz val="12"/>
        <color theme="1"/>
        <rFont val="Calibri"/>
        <family val="2"/>
        <scheme val="minor"/>
      </rPr>
      <t xml:space="preserve"> 63 % </t>
    </r>
    <r>
      <rPr>
        <sz val="12"/>
        <color theme="1"/>
        <rFont val="Calibri"/>
        <family val="2"/>
        <scheme val="minor"/>
      </rPr>
      <t>de los vehículos de primera respuesta estuvieron  disponibles con un indicador de</t>
    </r>
    <r>
      <rPr>
        <b/>
        <sz val="12"/>
        <color theme="1"/>
        <rFont val="Calibri"/>
        <family val="2"/>
        <scheme val="minor"/>
      </rPr>
      <t xml:space="preserve"> Desempeño Bueno</t>
    </r>
    <r>
      <rPr>
        <sz val="12"/>
        <color theme="1"/>
        <rFont val="Calibri"/>
        <family val="2"/>
        <scheme val="minor"/>
      </rPr>
      <t xml:space="preserve">. No se logró alcanzar la meta propuesta del 75% de disponibilidad debido a que constantemente el Parque Automotor presenta daños imprevistos en sus vehiculos, que requieren de mantenimientos correctivos de caracter urgente, los cuales, afectan directamente la disponibilidad.  Es preciso reforzar los temas de los vehiculos en los talleres por parte de las aseguradoras ya que en promedio al mes se tienen uno (1) o  Dos (2) vehiculos para reparacion por este concepto.
El indicador  se bajo de los promedios  obtenidos  en consideración a los meses anteriores.  Se deben prender las alertas por lo que con el apoyo del presidente del Comite Vehicular se realizaran  reuniones semanales  conjuntas con las Subdirecciones operativa, corporativa y logistica para tratar el tema puntual de Disponibilidad del Parque automotor de manera integral con el proposito de  priorizar las soluciones a partir de  los apoyos conjuntos  necesarios; esta actividad fue presentada como  medida de accion  en el Comite de Parque Automotor.  
Por otra parte,  la disponibilidad vehicular siempre ha estado brindando la atención oportuna a las emergencias presentadas en cumplimiento de la misionalidad de la UAECOB.
*Se cuenta con 66 maquinas de primera respuesta sin embargo tenemos: 1)   7 Maquinas transito Libre. 2) Las 3 maquinas  ME02, ME18 y ME19 fuera de servicio por costo muy elevado de las reparaciones  y 3) en promedio 1 Equipo  esta en tratamiento de Siniestros.
TOTAL VEHICULOS EFECTIVOS MES NOVIEMBRE: 55
</t>
    </r>
  </si>
  <si>
    <r>
      <t>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
Las maquinas extintoras cuentan con equipos en el IMER (Incendios, Matpel, Emergencias, Rescate) en cumpliendo a la misionalidad de la Entidad.
De acuerdo a la resiente adquisicion de maquinas extintoras,  a la fecha se cuenta con 65 vehículos de primera respuesta y a disposicion de la Subdireccion Logistica / Subdireccion operativa .
El</t>
    </r>
    <r>
      <rPr>
        <b/>
        <sz val="12"/>
        <color theme="1"/>
        <rFont val="Calibri"/>
        <family val="2"/>
        <scheme val="minor"/>
      </rPr>
      <t xml:space="preserve"> 68 % </t>
    </r>
    <r>
      <rPr>
        <sz val="12"/>
        <color theme="1"/>
        <rFont val="Calibri"/>
        <family val="2"/>
        <scheme val="minor"/>
      </rPr>
      <t>de los vehículos de primera respuesta estuvieron  disponibles con un indicador de</t>
    </r>
    <r>
      <rPr>
        <b/>
        <sz val="12"/>
        <color theme="1"/>
        <rFont val="Calibri"/>
        <family val="2"/>
        <scheme val="minor"/>
      </rPr>
      <t xml:space="preserve"> Desempeño Bueno</t>
    </r>
    <r>
      <rPr>
        <sz val="12"/>
        <color theme="1"/>
        <rFont val="Calibri"/>
        <family val="2"/>
        <scheme val="minor"/>
      </rPr>
      <t xml:space="preserve">. No se logró alcanzar la meta propuesta del 75% de disponibilidad debido a que constantemente el Parque Automotor presenta daños imprevistos en sus vehiculos, que requieren de mantenimientos correctivos de caracter urgente, los cuales, afectan directamente la disponibilidad.  Es preciso reforzar los temas de los vehiculos en los talleres por parte de las aseguradoras ya que en promedio al mes se tienen uno (1) o  Dos (2) vehiculos para reparacion por este concepto.
Se deben prender las alertas por lo que con el apoyo del presidente del Comite Vehicular se realizaran  reuniones semanales  conjuntas con las Subdirecciones operativa, corporativa y logistica para tratar el tema puntual de Disponibilidad del Parque automotor de manera integral con el proposito de  priorizar las soluciones a partir de  los apoyos conjuntos  necesarios; esta actividad fue presentada como  medida de accion  en el Comite de Parque Automotor.  
El indicador  subio 4 puntos porcentuales en consideracion al mes pasado lo que muestra la gestion integral realizada por las Subdiercciones Operativa y Logistica a los vehiculos recientemente adquiridos,  mejorando de esta manera  la disponibilidad en general del parquie automotor .
Por otra parte,  la disponibilidad vehicular siempre ha estado brindando la atención oportuna a las emergencias presentadas en cumplimiento de la misionalidad de la UAECOB.
*Se cuenta con 65 maquinas de primera respuesta sin embargo tenemos: 1)   6 Maquinas transito Libre. 2) Las 3 maquinas  ME02, ME18 y ME19 fuera de servicio por costo muy elevado de las reparaciones  y 3) en promedio 2 Equipos  esta en tratamiento de Siniestros.
TOTAL VEHICULOS EFECTIVOS MES NOVIEMBRE: 54
</t>
    </r>
  </si>
  <si>
    <r>
      <t xml:space="preserve">El tiempo de respuesta en la ejecución de mantenimientos correctivos frecuentes en taller a los vehículos de la UAECOB en el periodo fue Excelente de acuerdo con FACTURA OCTUBRE (FACTURA 10) se tuvo un promedio de estadía en taller de </t>
    </r>
    <r>
      <rPr>
        <b/>
        <sz val="12"/>
        <color indexed="8"/>
        <rFont val="Calibri"/>
        <family val="2"/>
        <scheme val="minor"/>
      </rPr>
      <t>2,67</t>
    </r>
    <r>
      <rPr>
        <sz val="12"/>
        <color indexed="8"/>
        <rFont val="Calibri"/>
        <family val="2"/>
        <scheme val="minor"/>
      </rPr>
      <t xml:space="preserve"> días para  los  72 casos presentados  con un indicador de Desempeño "Excelente" como quiera  que los resultados  se encuetran dentro de los rangos proyectados en el periodo.</t>
    </r>
    <r>
      <rPr>
        <b/>
        <sz val="12"/>
        <color indexed="8"/>
        <rFont val="Calibri"/>
        <family val="2"/>
        <scheme val="minor"/>
      </rPr>
      <t xml:space="preserve">
</t>
    </r>
    <r>
      <rPr>
        <sz val="12"/>
        <color indexed="8"/>
        <rFont val="Calibri"/>
        <family val="2"/>
        <scheme val="minor"/>
      </rPr>
      <t>Se han realizado mantenimientos en los tiempos establecidos a los vehículos; dentro de la supervisión del contrato de mantenimiento, se ha realizado una buena gestión administrativa (Control y Seguimiento), lo que ha permitido oportunamente dar respuesta a los mantenimientos solicitados.
Es precioso manifestar que algunos vehículo se pueden considerar antiguos por tanto sus repuestos en algunas oportunidades son de difícil adquisición y deben ser importados lo que genera retrasos y una estadía mayor en  taller.</t>
    </r>
  </si>
  <si>
    <r>
      <t xml:space="preserve">El tiempo de respuesta en la ejecución de mantenimientos correctivos frecuentes en taller a los vehículos de la UAECOB en el periodo fue </t>
    </r>
    <r>
      <rPr>
        <b/>
        <sz val="12"/>
        <color indexed="8"/>
        <rFont val="Calibri"/>
        <family val="2"/>
        <scheme val="minor"/>
      </rPr>
      <t>BUENO</t>
    </r>
    <r>
      <rPr>
        <sz val="12"/>
        <color indexed="8"/>
        <rFont val="Calibri"/>
        <family val="2"/>
        <scheme val="minor"/>
      </rPr>
      <t xml:space="preserve"> de acuerdo con  OCTUBRE / NOVIEMBRE (FACTURA 11) se tuvo un promedio de estadía en taller de 6,74 días para  los  34 casos presentados  con un indicador de Desempeño </t>
    </r>
    <r>
      <rPr>
        <b/>
        <sz val="12"/>
        <color indexed="8"/>
        <rFont val="Calibri"/>
        <family val="2"/>
        <scheme val="minor"/>
      </rPr>
      <t>"BUENO"</t>
    </r>
    <r>
      <rPr>
        <sz val="12"/>
        <color indexed="8"/>
        <rFont val="Calibri"/>
        <family val="2"/>
        <scheme val="minor"/>
      </rPr>
      <t xml:space="preserve"> como quiera  que los resultados  se encuetran dentro de los rangos proyectados en el periodo.
Se han realizado mantenimientos en los tiempos establecidos a los vehículos; dentro de la supervisión del contrato de mantenimiento, se ha realizado una buena gestión administrativa(Control y Seguimiento), lo que ha permitido oportunamente dar respuesta a los mantenimientos solicitados.
Es precioso manifestar que algunos vehículo se pueden considerar antiguos por tanto sus repuestos en algunas oportunidades son de difícil adquisición y deben ser importados lo que genera retrasos y una estadía mayor en  taller.</t>
    </r>
  </si>
  <si>
    <r>
      <t xml:space="preserve">El tiempo de respuesta en la ejecución de mantenimientos correctivos frecuentes en taller a los vehículos de la UAECOB en el periodo fue </t>
    </r>
    <r>
      <rPr>
        <b/>
        <sz val="12"/>
        <color indexed="8"/>
        <rFont val="Calibri"/>
        <family val="2"/>
        <scheme val="minor"/>
      </rPr>
      <t>BUENO</t>
    </r>
    <r>
      <rPr>
        <sz val="12"/>
        <color indexed="8"/>
        <rFont val="Calibri"/>
        <family val="2"/>
        <scheme val="minor"/>
      </rPr>
      <t xml:space="preserve"> de acuerdo con FACTURA NOVIEMBRE / DICIEMBRE (FACTURA 12) se tuvo un promedio de estadía en taller de </t>
    </r>
    <r>
      <rPr>
        <b/>
        <sz val="12"/>
        <color indexed="8"/>
        <rFont val="Calibri"/>
        <family val="2"/>
        <scheme val="minor"/>
      </rPr>
      <t>10,09 días</t>
    </r>
    <r>
      <rPr>
        <sz val="12"/>
        <color indexed="8"/>
        <rFont val="Calibri"/>
        <family val="2"/>
        <scheme val="minor"/>
      </rPr>
      <t xml:space="preserve"> para  los  33 casos presentados  con un Indicador de Desempeño  </t>
    </r>
    <r>
      <rPr>
        <b/>
        <sz val="12"/>
        <color indexed="8"/>
        <rFont val="Calibri"/>
        <family val="2"/>
        <scheme val="minor"/>
      </rPr>
      <t xml:space="preserve">"BUENO" </t>
    </r>
    <r>
      <rPr>
        <sz val="12"/>
        <color indexed="8"/>
        <rFont val="Calibri"/>
        <family val="2"/>
        <scheme val="minor"/>
      </rPr>
      <t>como quiera  que los resultados  son practicamemente iguales con relacion a la meta del indicador propuesto de quince (15)  días para el periodo.
Se han realizado mantenimientos en los tiempos establecidos a los vehículos; dentro de la supervisión del contrato de mantenimiento, se ha realizado una buena gestión administrativa(Control y Seguimiento), lo que ha permitido oportunamente dar respuesta a los mantenimientos solicitados.
Es precioso manifestar que algunos vehículo se pueden considerar antiguos por tanto sus repuestos en algunas oportunidades son de difícil adquisición y deben ser importados lo que genera retrasos y una estadía mayor en  taller.</t>
    </r>
  </si>
  <si>
    <r>
      <t xml:space="preserve">En  Octubre se encuentra disponible el </t>
    </r>
    <r>
      <rPr>
        <b/>
        <sz val="12"/>
        <color indexed="8"/>
        <rFont val="Calibri"/>
        <family val="2"/>
        <scheme val="minor"/>
      </rPr>
      <t>94%</t>
    </r>
    <r>
      <rPr>
        <sz val="12"/>
        <color indexed="8"/>
        <rFont val="Calibri"/>
        <family val="2"/>
        <scheme val="minor"/>
      </rPr>
      <t xml:space="preserve">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Dicha información es brindada mensualmente desde el área tecnica de la subdirección logistica, la cual esta encargada del mantenimiento y reparación de los equipos reportados en dicho informe. La información es consolidada por Marcos Rodriguez y el Sargento Casquete quienes estan ubicados en la estación B3 donde se encuentra el taller de reparación de Logistica. La base de datos se encuentra en el computador de los sargentos. Igualmente se encuentra consolidada en el computador del profesional Andres Orobio. </t>
    </r>
  </si>
  <si>
    <r>
      <t xml:space="preserve">En Noviembre se encuentra disponible el 95%  de los equipos para la operación en cuanto a: motosierras, motobombas, mototrozadoras, generadores, equipo rescate vehicular y guadañadoras.  Dando como resultado un indicador con Desempeño </t>
    </r>
    <r>
      <rPr>
        <b/>
        <sz val="12"/>
        <color indexed="8"/>
        <rFont val="Calibri"/>
        <family val="2"/>
        <scheme val="minor"/>
      </rPr>
      <t>EXCELENTE</t>
    </r>
    <r>
      <rPr>
        <sz val="12"/>
        <color indexed="8"/>
        <rFont val="Calibri"/>
        <family val="2"/>
        <scheme val="minor"/>
      </rPr>
      <t xml:space="preserve"> , este porcentaje se da, debido a  que existe contrato vigente y se atiende en el menor tiempo posible las solicitudes de mantenimiento del equipo menor. 
 Dicha información es brindada mensualmente desde el área tecnica de la subdirección logistica, la cual esta encargada del mantenimiento y reparación de los equipos reportados en dicho informe. La información es consolidada por Marcos Rodriguez y el Sargento Casquete quienes estan ubicados en la estación B3 donde se encuentra el taller de reparación de Logistica. La base de datos se encuentra en el computador de los sargentos. Igualmente se encuentra consolidada en el computador del profesional Andres Orobio. 
</t>
    </r>
  </si>
  <si>
    <r>
      <t xml:space="preserve">En Diciembre se encuentra disponible el  </t>
    </r>
    <r>
      <rPr>
        <b/>
        <sz val="12"/>
        <color indexed="8"/>
        <rFont val="Calibri"/>
        <family val="2"/>
        <scheme val="minor"/>
      </rPr>
      <t xml:space="preserve">99% </t>
    </r>
    <r>
      <rPr>
        <sz val="12"/>
        <color indexed="8"/>
        <rFont val="Calibri"/>
        <family val="2"/>
        <scheme val="minor"/>
      </rPr>
      <t xml:space="preserve"> de los equipos para la operación en cuanto a: motosierras, motobombas, mototrozadoras, generadores, equipo rescate vehicular y guadañadoras .   Dando como resultado un indicador con Desempeño </t>
    </r>
    <r>
      <rPr>
        <b/>
        <sz val="12"/>
        <color indexed="8"/>
        <rFont val="Calibri"/>
        <family val="2"/>
        <scheme val="minor"/>
      </rPr>
      <t>EXCELENTE</t>
    </r>
    <r>
      <rPr>
        <sz val="12"/>
        <color indexed="8"/>
        <rFont val="Calibri"/>
        <family val="2"/>
        <scheme val="minor"/>
      </rPr>
      <t xml:space="preserve"> , este porcentaje se da, debido a  que existe contrato vigente y se atiende en el menor tiempo posible las solicitudes de mantenimiento del equipo menor. 
Dicha información es brindada mensualmente desde el área tecnica de la subdirección logistica, la cual esta encargada del mantenimiento y reparación de los equipos reportados en dicho informe. La información es consolidada Marcos Rodriguez y el Sargento Casquete  quienes  estan ubicados en la estación B3 donde se encuentra el taller de reparación de Logistica. La base de datos se encuentra en el computador del sargento. Igualmente se encuentra consolidada en el computador del profesional Andres Orobio.
</t>
    </r>
  </si>
  <si>
    <r>
      <t xml:space="preserve">En el mes de Octubre  el tiempo promedio del mantenimiento correctivo del equipo menor de mayor rotacion  en el taller interno de logistica y taller externo fue de </t>
    </r>
    <r>
      <rPr>
        <b/>
        <sz val="12"/>
        <color indexed="8"/>
        <rFont val="Calibri"/>
        <family val="2"/>
        <scheme val="minor"/>
      </rPr>
      <t>2</t>
    </r>
    <r>
      <rPr>
        <sz val="12"/>
        <color indexed="8"/>
        <rFont val="Calibri"/>
        <family val="2"/>
        <scheme val="minor"/>
      </rPr>
      <t xml:space="preserve"> dias. Con un Indicador de desempeño </t>
    </r>
    <r>
      <rPr>
        <b/>
        <sz val="12"/>
        <color indexed="8"/>
        <rFont val="Calibri"/>
        <family val="2"/>
        <scheme val="minor"/>
      </rPr>
      <t xml:space="preserve">EXCELENTE.   </t>
    </r>
    <r>
      <rPr>
        <sz val="12"/>
        <color indexed="8"/>
        <rFont val="Calibri"/>
        <family val="2"/>
        <scheme val="minor"/>
      </rPr>
      <t>Este promedio se da, puesto que existe contrato vigente y se atiende en el menor tiempo posible los mantenimientos</t>
    </r>
    <r>
      <rPr>
        <b/>
        <sz val="12"/>
        <color indexed="8"/>
        <rFont val="Calibri"/>
        <family val="2"/>
        <scheme val="minor"/>
      </rPr>
      <t xml:space="preserve">. </t>
    </r>
    <r>
      <rPr>
        <sz val="12"/>
        <color indexed="8"/>
        <rFont val="Calibri"/>
        <family val="2"/>
        <scheme val="minor"/>
      </rPr>
      <t>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Marcos rodriguez y el Sargento Casquete quienes estan ubicados en la estación B3 donde se encuentra el taller de reparación de Logistica. La base de datos se encuentra en el computador de los sargentos. Igualmente se encuentra consolidada en el computador del profesional Andres Orobio.</t>
    </r>
  </si>
  <si>
    <r>
      <t xml:space="preserve">En el mes de Noviembre el tiempo promedio del mantenimiento correctivo del equipo menor de mayor rotacion  en el taller interno de logistica y taller externo fue de 1,3 dias. Con un Indicador de desempeño </t>
    </r>
    <r>
      <rPr>
        <b/>
        <sz val="12"/>
        <color indexed="8"/>
        <rFont val="Calibri"/>
        <family val="2"/>
        <scheme val="minor"/>
      </rPr>
      <t xml:space="preserve">EXCELENTE.   </t>
    </r>
    <r>
      <rPr>
        <sz val="12"/>
        <color indexed="8"/>
        <rFont val="Calibri"/>
        <family val="2"/>
        <scheme val="minor"/>
      </rPr>
      <t>Este promedio se da, puesto que existe contrato vigente y se atiende en el menor tiempo posible los mantenimientos</t>
    </r>
    <r>
      <rPr>
        <b/>
        <sz val="12"/>
        <color indexed="8"/>
        <rFont val="Calibri"/>
        <family val="2"/>
        <scheme val="minor"/>
      </rPr>
      <t xml:space="preserve">. </t>
    </r>
    <r>
      <rPr>
        <sz val="12"/>
        <color indexed="8"/>
        <rFont val="Calibri"/>
        <family val="2"/>
        <scheme val="minor"/>
      </rPr>
      <t xml:space="preserve">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Marcos Rodriguez y el Sargento Casquete quienes estan ubicados en la estación B3 donde se encuentra el taller de reparación de Logistica. La base de datos se encuentra en el computador de los sargentos. Igualmente se encuentra consolidada en el computador del profesional Andres Orobio. </t>
    </r>
  </si>
  <si>
    <r>
      <t xml:space="preserve">En el mes de Diciembre  el tiempo promedio del mantenimiento correctivo del equipo menor de mayor rotacion  en el taller  de logistica  fue de </t>
    </r>
    <r>
      <rPr>
        <b/>
        <sz val="12"/>
        <color indexed="8"/>
        <rFont val="Calibri"/>
        <family val="2"/>
        <scheme val="minor"/>
      </rPr>
      <t>2,5</t>
    </r>
    <r>
      <rPr>
        <sz val="12"/>
        <color indexed="8"/>
        <rFont val="Calibri"/>
        <family val="2"/>
        <scheme val="minor"/>
      </rPr>
      <t xml:space="preserve"> dias. Con un Indicador de desempeño </t>
    </r>
    <r>
      <rPr>
        <b/>
        <sz val="12"/>
        <color indexed="8"/>
        <rFont val="Calibri"/>
        <family val="2"/>
        <scheme val="minor"/>
      </rPr>
      <t xml:space="preserve">EXCELENTE.   </t>
    </r>
    <r>
      <rPr>
        <sz val="12"/>
        <color indexed="8"/>
        <rFont val="Calibri"/>
        <family val="2"/>
        <scheme val="minor"/>
      </rPr>
      <t>Este promedio se da, puesto que existe contrato vigente y se atiende en el menor tiempo posible los mantenimientos</t>
    </r>
    <r>
      <rPr>
        <b/>
        <sz val="12"/>
        <color indexed="8"/>
        <rFont val="Calibri"/>
        <family val="2"/>
        <scheme val="minor"/>
      </rPr>
      <t xml:space="preserve">. </t>
    </r>
    <r>
      <rPr>
        <sz val="12"/>
        <color indexed="8"/>
        <rFont val="Calibri"/>
        <family val="2"/>
        <scheme val="minor"/>
      </rPr>
      <t>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Marcos Rodriguez y el Sargento Casquete quienes estan ubicados en la estación B3 donde se encuentra el taller de reparación de Logistica. La base de datos se encuentra en el computador de los sargentos. Igualmente se encuentra consolidada en el computador del profesional Andres Orobio.</t>
    </r>
  </si>
  <si>
    <r>
      <t xml:space="preserve">Se evidencia que el  100% de los contratos de suministros de la Subdireccion Logistica se encuentran vigentes y en ejecucion para garantizar la misionalidad de la UAECOB. Generando un indicador con desempeño </t>
    </r>
    <r>
      <rPr>
        <b/>
        <sz val="12"/>
        <color indexed="8"/>
        <rFont val="Calibri"/>
        <family val="2"/>
        <scheme val="minor"/>
      </rPr>
      <t>EXCELENTE.</t>
    </r>
    <r>
      <rPr>
        <sz val="12"/>
        <color indexed="8"/>
        <rFont val="Calibri"/>
        <family val="2"/>
        <scheme val="minor"/>
      </rPr>
      <t xml:space="preserve">
Los contratos de suministros estan vigentes en ejecucion y son actualmente ocho (8) en la Subdireccion,  entre los cuales estan: Suministro de insumos y medicamentos veterinarios,  de alimentacion y accesorios para caninos,Suministro de herramientas, utensilios y materiales de fierro, otros metales y plásticos,  de alimentacion e hidratacion para emergencias del personal uniformado, instalacion de llantas, combustible para vehiculos, maquinas en Bogota y combustible para vehiculos, maquinas, fuera de Bogota,Suminisstro aditivo UREA,  Suministro de elementos de bioseguridad.</t>
    </r>
  </si>
  <si>
    <t>Se realizo dos (2) activaciones de apoyo Logistico a emergencias en el mes de Octubre 2018 con número de incidente  538634685 para la Estacion B5 y  541462185 para la Estacion B10 siendo atendida en conformidad con las solicitudes realizadas para la entrega de suministros entre estos (Alimentacion e Hidratacion: Agua, ) Combustible:(gasolina ) cilindros recargados según  las necesidades que se presentaron.
Resultado del indicador EXCELENTE en un 100%; puesto que la solicitud requerida fue atendida oportunamente.</t>
  </si>
  <si>
    <t>Se realizo tres (3) activaciones de apoyo Logistico a emergencias en el mes de Noviembre  2018 con números de incidente  557169585,  560251985,  562026185  para la Estacion B11-B2- B9 siendo atendidas en conformidad con las solicitudes realizadas para la entrega de suministros entre estos (Alimentacion e Hidratacion: Agua y  almuerzos,  y Combustible:(gasolina ) cilindros recargados según  las necesidades que se presentaron.
Resultado del indicador EXCELENTE en un 100%; puesto que todas las solicitudes requeridas fueron atendidas oportunamente.</t>
  </si>
  <si>
    <t>Se realizo una (1) activacione de apoyo Logistico a emergencias en el mes de DICIEMBRE  2018 con números de incidente  557578984,  para la Estacion B9 siendo atendidas en conformidad con las solicitudes realizadas para la entrega de suministros entre estos Herramienta forestal según  las necesidades que se presentaron.
Resultado del indicador EXCELENTE en un 100%; puesto que todas las solicitudes requeridas fueron atendidas oportunamente.</t>
  </si>
  <si>
    <t>Se realizaron las actividades del Plan de Bienestar a saber: dia de la familia en dos fechas, Actividad de Integración por Estaciones y Dependencias, Celebración día del Bombero y actividad de Cierre de Plan de Acción, dia de la familia en una fecha, Entrega de Bonos de Cumpleaños y entrega de Bonos navideños</t>
  </si>
  <si>
    <t>Para el desarrollo de las actividades Encuentro de Familias, Actividad de Integración y CIerre de Plan de Acción se realizó un proceso de inscripción y la participación en las diferentes actividades de Bienestar:
Encuentro de Familias: 479 funcionarios
Actividad de Integración: 284 participantes
Celebración día del Bombero: 634 servidores públicos
Celebración Cumpleaños: 650 funcionarios
Bonos Navideños: 530 bonos para hijos menores de 12 años de los funcionarios
Cierre de Plan de Acción: participación de 340 funcionarios</t>
  </si>
  <si>
    <t xml:space="preserve">Durante el mes de Noviembre diciembre se impartió un curso  Qulified Regger con una  párticipacion de 10 Unidades Bomberiles de los cuales 10 aprobaron de manera sobresaliente las evaluaciones planteadas en el curso 
Durante el mes de diciembre se impartió un curso e primera Respuesta con materiales peligrosos de la oferta OFDA con una participación de 26 Unidades Bomberiles de los cuales 21 aprobaron de manera sobresaliente las evaluaciones planteadas en el curso </t>
  </si>
  <si>
    <t>Durante el mes de Octubre se impartieron (2) dos procesos de capacitación y entrenamiento con una participación de 48  servidores públicos de la UAECOB.
Durante el mes de Noviembrere se impartieron (4)  procesos de capacitación y entrenamiento con una participación de 57  servidores públicos de la UAECOB.</t>
  </si>
  <si>
    <t>En el último trimestre de 2018, se presentaron en total 38 accidentes laborales, de los cuales 24 tuvieron al menos un día de incapacidad y cuatro de ellos con pérdida de días superior a 15 días.  Los accidentes ocurrieron principalmente dentro de las sedes y no en lugares de emergencia.</t>
  </si>
  <si>
    <t>La severidad de los eventos de origen común disminuyó con respecto al periodo anteior (3,44%) y cerró el año mostrando una tendencia a la baja.</t>
  </si>
  <si>
    <t>META (per.)3</t>
  </si>
  <si>
    <t>Valor numerador4</t>
  </si>
  <si>
    <t>Valor denominador5</t>
  </si>
  <si>
    <t>RESULTADO 6</t>
  </si>
  <si>
    <t>TENDENCIA
(&gt;=) (&lt;=)7</t>
  </si>
  <si>
    <t>DESEMPEÑO8</t>
  </si>
  <si>
    <t>ANALISIS Y OBSERVACIONES9</t>
  </si>
  <si>
    <t>Acción 
Planteada10</t>
  </si>
  <si>
    <t>META (per.)211</t>
  </si>
  <si>
    <t>Valor numerador312</t>
  </si>
  <si>
    <t>Valor denominador413</t>
  </si>
  <si>
    <t>RESULTADO 514</t>
  </si>
  <si>
    <t>TENDENCIA
(&gt;=) (&lt;=)615</t>
  </si>
  <si>
    <t>DESEMPEÑO716</t>
  </si>
  <si>
    <t>ANALISIS Y OBSERVACIONES817</t>
  </si>
  <si>
    <t>Acción 
Planteada918</t>
  </si>
  <si>
    <t>META (per.)1019</t>
  </si>
  <si>
    <t>Valor numerador1120</t>
  </si>
  <si>
    <t>Valor denominador1221</t>
  </si>
  <si>
    <t>RESULTADO 1322</t>
  </si>
  <si>
    <t>TENDENCIA
(&gt;=) (&lt;=)1423</t>
  </si>
  <si>
    <t>DESEMPEÑO1524</t>
  </si>
  <si>
    <t>ANALISIS Y OBSERVACIONES1625</t>
  </si>
  <si>
    <t>Acción 
Planteada1726</t>
  </si>
  <si>
    <t>Cuenta de DESEMPEÑO FINAL 4to TRIMESTRE</t>
  </si>
  <si>
    <t>Meta (4to trimestre)</t>
  </si>
  <si>
    <t>RESULTADO 4to TRIM</t>
  </si>
  <si>
    <t>DESEMPEÑO 4to TRIM</t>
  </si>
  <si>
    <t>&gt;13</t>
  </si>
  <si>
    <t xml:space="preserve">EXCELENTE </t>
  </si>
  <si>
    <t>EL COMPROMISO Y LA CONTINUIDAD DE LOS FUNCIOANRIOS DE PLANTA GARANTIZA EL CUMPLIMIENTO DE LAS METAS E INDICADORES DE LA OCDI. LOS 3,5 DEL PROMEDIO DE ABOGADOS ASIGNADOS OCDI, SE CUENTA APARTIR DE LA FECHA DE ACTA DE INICIO DE CADA UNO DE ELLOS.</t>
  </si>
  <si>
    <t>CONTRATACIÓN  DE ABOGADOS EXPERTOS EN DISCIPLINARIOS</t>
  </si>
  <si>
    <t xml:space="preserve"> SE  CUMPLIÓ CON LOS  INDICADORES ESTABLECIDOS PARA EL PERIODO</t>
  </si>
  <si>
    <t>LA EXPEERTICIA Y EL CONOCIMIENTO  EXIGUO EN DISCIPLINARIOS POR PARTE DE LOS ABOGADOS DIFICULTÓ EL ALCANCE DE LA META INDICADA LOS 4,4 DEL PROMEDIO DE ABOGADOS ASIGNADOS OCDI, SE CUENTA APARTIR DE LA FECHA DE ACTA DE INICIO DE CADA UNO DE ELLOS.</t>
  </si>
  <si>
    <t>LA EXPEERTICIA Y EL CONOCIMIENTO  EXIGUO EN DISCIPLINARIOS POR PARTE DE LOS ABOGADOS DIFICULTÓ EL ALCANCE DE LA META INDICADA LOS 3,8  DEL PROMEDIO DE ABOGADOS ASIGNADOS OCDI, SE CUENTA APARTIR DE LA FECHA DE ACTA DE INICIO DE CADA UNO DE ELLOS.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</si>
</sst>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0.00_-;\-* #,##0.00_-;_-* &quot;-&quot;??_-;_-@_-"/>
    <numFmt numFmtId="164" formatCode="_([$$-240A]\ * #,##0.00_);_([$$-240A]\ * \(#,##0.00\);_([$$-240A]\ * &quot;-&quot;??_);_(@_)"/>
    <numFmt numFmtId="165" formatCode="_-* #,##0.00\ _€_-;\-* #,##0.00\ _€_-;_-* &quot;-&quot;??\ _€_-;_-@_-"/>
    <numFmt numFmtId="166" formatCode="_-* #,##0.00\ &quot;€&quot;_-;\-* #,##0.00\ &quot;€&quot;_-;_-* &quot;-&quot;??\ &quot;€&quot;_-;_-@_-"/>
    <numFmt numFmtId="167" formatCode="_(&quot;$&quot;\ * #,##0.00_);_(&quot;$&quot;\ * \(#,##0.00\);_(&quot;$&quot;\ * &quot;-&quot;??_);_(@_)"/>
    <numFmt numFmtId="168" formatCode="0.0%"/>
    <numFmt numFmtId="169" formatCode="#,##0_ ;\-#,##0\ "/>
    <numFmt numFmtId="170" formatCode="_(* #,##0_);_(* \(#,##0\);_(* &quot;-&quot;??_);_(@_)"/>
    <numFmt numFmtId="171" formatCode="h:mm:ss;@"/>
    <numFmt numFmtId="172" formatCode="0.0"/>
    <numFmt numFmtId="173" formatCode="hh:mm:ss;@"/>
  </numFmts>
  <fonts count="52"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b/>
      <sz val="14"/>
      <color theme="0"/>
      <name val="Calibri"/>
      <family val="2"/>
      <scheme val="minor"/>
    </font>
    <font>
      <sz val="11"/>
      <color rgb="FF000000"/>
      <name val="Calibri"/>
      <family val="2"/>
    </font>
    <font>
      <b/>
      <sz val="10"/>
      <color rgb="FF000000"/>
      <name val="Verdana"/>
      <family val="2"/>
    </font>
    <font>
      <b/>
      <sz val="10"/>
      <color theme="0"/>
      <name val="Verdana"/>
      <family val="2"/>
    </font>
    <font>
      <b/>
      <sz val="11"/>
      <color indexed="8"/>
      <name val="Verdana"/>
      <family val="2"/>
    </font>
    <font>
      <sz val="11"/>
      <name val="Calibri"/>
      <family val="2"/>
      <scheme val="minor"/>
    </font>
    <font>
      <sz val="11"/>
      <color rgb="FF222222"/>
      <name val="Calibri"/>
      <family val="2"/>
      <scheme val="minor"/>
    </font>
    <font>
      <sz val="11"/>
      <color indexed="8"/>
      <name val="Calibri"/>
      <family val="2"/>
      <scheme val="minor"/>
    </font>
    <font>
      <sz val="11"/>
      <color rgb="FF000000"/>
      <name val="Calibri"/>
      <family val="2"/>
      <scheme val="minor"/>
    </font>
    <font>
      <b/>
      <sz val="11"/>
      <color indexed="8"/>
      <name val="Calibri"/>
      <family val="2"/>
      <scheme val="minor"/>
    </font>
    <font>
      <u/>
      <sz val="11"/>
      <color indexed="8"/>
      <name val="Calibri"/>
      <family val="2"/>
      <scheme val="minor"/>
    </font>
    <font>
      <b/>
      <u/>
      <sz val="11"/>
      <color theme="1"/>
      <name val="Calibri"/>
      <family val="2"/>
      <scheme val="minor"/>
    </font>
    <font>
      <i/>
      <sz val="11"/>
      <color theme="1"/>
      <name val="Calibri"/>
      <family val="2"/>
      <scheme val="minor"/>
    </font>
    <font>
      <i/>
      <u/>
      <sz val="11"/>
      <color theme="1"/>
      <name val="Calibri"/>
      <family val="2"/>
      <scheme val="minor"/>
    </font>
    <font>
      <u/>
      <sz val="11"/>
      <color theme="1"/>
      <name val="Calibri"/>
      <family val="2"/>
      <scheme val="minor"/>
    </font>
    <font>
      <sz val="10"/>
      <name val="Arial"/>
      <family val="2"/>
    </font>
    <font>
      <sz val="12"/>
      <color indexed="8"/>
      <name val="Verdana"/>
      <family val="2"/>
    </font>
    <font>
      <b/>
      <sz val="12"/>
      <color indexed="10"/>
      <name val="Verdana"/>
      <family val="2"/>
    </font>
    <font>
      <sz val="16"/>
      <color theme="0"/>
      <name val="Calibri"/>
      <family val="2"/>
      <scheme val="minor"/>
    </font>
    <font>
      <sz val="9"/>
      <color indexed="81"/>
      <name val="Tahoma"/>
      <family val="2"/>
    </font>
    <font>
      <b/>
      <sz val="9"/>
      <color indexed="81"/>
      <name val="Tahoma"/>
      <family val="2"/>
    </font>
    <font>
      <i/>
      <sz val="11"/>
      <name val="Calibri"/>
      <family val="2"/>
      <scheme val="minor"/>
    </font>
    <font>
      <sz val="10"/>
      <color theme="1"/>
      <name val="Calibri"/>
      <family val="2"/>
      <scheme val="minor"/>
    </font>
    <font>
      <sz val="10"/>
      <color indexed="8"/>
      <name val="Calibri"/>
      <family val="2"/>
      <scheme val="minor"/>
    </font>
    <font>
      <b/>
      <sz val="11"/>
      <color indexed="10"/>
      <name val="Verdana"/>
      <family val="2"/>
    </font>
    <font>
      <b/>
      <sz val="11"/>
      <color rgb="FFFF0000"/>
      <name val="Verdana"/>
      <family val="2"/>
    </font>
    <font>
      <sz val="12"/>
      <name val="Verdana"/>
      <family val="2"/>
    </font>
    <font>
      <u/>
      <sz val="10"/>
      <color indexed="8"/>
      <name val="Calibri"/>
      <family val="2"/>
      <scheme val="minor"/>
    </font>
    <font>
      <sz val="12"/>
      <color indexed="8"/>
      <name val="Calibri"/>
      <family val="2"/>
      <scheme val="minor"/>
    </font>
    <font>
      <b/>
      <sz val="12"/>
      <name val="Calibri"/>
      <family val="2"/>
      <scheme val="minor"/>
    </font>
    <font>
      <b/>
      <sz val="12"/>
      <color indexed="8"/>
      <name val="Calibri"/>
      <family val="2"/>
      <scheme val="minor"/>
    </font>
    <font>
      <b/>
      <sz val="12"/>
      <color indexed="10"/>
      <name val="Calibri"/>
      <family val="2"/>
      <scheme val="minor"/>
    </font>
    <font>
      <sz val="11"/>
      <color indexed="8"/>
      <name val="Verdana"/>
      <family val="2"/>
    </font>
    <font>
      <b/>
      <sz val="10"/>
      <color theme="0"/>
      <name val="Tahoma"/>
      <family val="2"/>
    </font>
    <font>
      <b/>
      <sz val="10"/>
      <name val="Tahoma"/>
      <family val="2"/>
    </font>
    <font>
      <sz val="12"/>
      <color theme="1"/>
      <name val="Calibri"/>
      <family val="2"/>
      <scheme val="minor"/>
    </font>
    <font>
      <b/>
      <sz val="12"/>
      <color theme="1"/>
      <name val="Calibri"/>
      <family val="2"/>
      <scheme val="minor"/>
    </font>
    <font>
      <sz val="12"/>
      <color theme="1"/>
      <name val="Verdana"/>
      <family val="2"/>
    </font>
    <font>
      <sz val="11"/>
      <color theme="1"/>
      <name val="Verdana"/>
      <family val="2"/>
    </font>
    <font>
      <b/>
      <sz val="8"/>
      <color indexed="8"/>
      <name val="Verdana"/>
      <family val="2"/>
    </font>
    <font>
      <b/>
      <sz val="10"/>
      <color indexed="8"/>
      <name val="Calibri"/>
      <family val="2"/>
      <scheme val="minor"/>
    </font>
    <font>
      <sz val="10"/>
      <color rgb="FF000000"/>
      <name val="Calibri"/>
      <family val="2"/>
      <scheme val="minor"/>
    </font>
    <font>
      <sz val="10"/>
      <name val="Calibri"/>
      <family val="2"/>
      <scheme val="minor"/>
    </font>
    <font>
      <b/>
      <sz val="16"/>
      <name val="Calibri"/>
      <family val="2"/>
      <scheme val="minor"/>
    </font>
    <font>
      <sz val="11"/>
      <color theme="1"/>
      <name val="Tahoma"/>
      <family val="2"/>
    </font>
    <font>
      <sz val="11"/>
      <color indexed="8"/>
      <name val="Tahoma"/>
      <family val="2"/>
    </font>
    <font>
      <sz val="10"/>
      <color indexed="8"/>
      <name val="Tahoma"/>
      <family val="2"/>
    </font>
    <font>
      <b/>
      <sz val="14"/>
      <color indexed="8"/>
      <name val="Calibri"/>
      <family val="2"/>
      <scheme val="minor"/>
    </font>
  </fonts>
  <fills count="30">
    <fill>
      <patternFill patternType="none"/>
    </fill>
    <fill>
      <patternFill patternType="gray125"/>
    </fill>
    <fill>
      <patternFill patternType="solid">
        <fgColor theme="1"/>
        <bgColor indexed="64"/>
      </patternFill>
    </fill>
    <fill>
      <patternFill patternType="solid">
        <fgColor theme="8" tint="-0.499984740745262"/>
        <bgColor indexed="64"/>
      </patternFill>
    </fill>
    <fill>
      <patternFill patternType="solid">
        <fgColor theme="1"/>
        <bgColor rgb="FFBFBFBF"/>
      </patternFill>
    </fill>
    <fill>
      <patternFill patternType="solid">
        <fgColor rgb="FF002060"/>
        <bgColor rgb="FFBFBFBF"/>
      </patternFill>
    </fill>
    <fill>
      <patternFill patternType="solid">
        <fgColor rgb="FFFF0000"/>
        <bgColor indexed="64"/>
      </patternFill>
    </fill>
    <fill>
      <patternFill patternType="solid">
        <fgColor rgb="FFFFFF00"/>
        <bgColor indexed="64"/>
      </patternFill>
    </fill>
    <fill>
      <patternFill patternType="solid">
        <fgColor theme="6"/>
        <bgColor indexed="64"/>
      </patternFill>
    </fill>
    <fill>
      <patternFill patternType="solid">
        <fgColor rgb="FF00B0F0"/>
        <bgColor indexed="64"/>
      </patternFill>
    </fill>
    <fill>
      <patternFill patternType="solid">
        <fgColor theme="8" tint="0.79998168889431442"/>
        <bgColor rgb="FFBFBFBF"/>
      </patternFill>
    </fill>
    <fill>
      <patternFill patternType="solid">
        <fgColor theme="0"/>
        <bgColor indexed="64"/>
      </patternFill>
    </fill>
    <fill>
      <patternFill patternType="solid">
        <fgColor theme="9" tint="-0.499984740745262"/>
        <bgColor indexed="64"/>
      </patternFill>
    </fill>
    <fill>
      <patternFill patternType="solid">
        <fgColor theme="6" tint="0.79998168889431442"/>
        <bgColor indexed="64"/>
      </patternFill>
    </fill>
    <fill>
      <patternFill patternType="solid">
        <fgColor theme="8"/>
        <bgColor indexed="64"/>
      </patternFill>
    </fill>
    <fill>
      <patternFill patternType="solid">
        <fgColor rgb="FF92D050"/>
        <bgColor indexed="64"/>
      </patternFill>
    </fill>
    <fill>
      <patternFill patternType="solid">
        <fgColor theme="0" tint="-0.249977111117893"/>
        <bgColor indexed="64"/>
      </patternFill>
    </fill>
    <fill>
      <patternFill patternType="solid">
        <fgColor rgb="FF002060"/>
        <bgColor indexed="64"/>
      </patternFill>
    </fill>
    <fill>
      <patternFill patternType="solid">
        <fgColor theme="9" tint="-0.249977111117893"/>
        <bgColor indexed="64"/>
      </patternFill>
    </fill>
    <fill>
      <patternFill patternType="solid">
        <fgColor theme="3" tint="0.79998168889431442"/>
        <bgColor indexed="64"/>
      </patternFill>
    </fill>
    <fill>
      <patternFill patternType="solid">
        <fgColor theme="5" tint="-0.249977111117893"/>
        <bgColor indexed="64"/>
      </patternFill>
    </fill>
    <fill>
      <patternFill patternType="solid">
        <fgColor theme="8" tint="0.79998168889431442"/>
        <bgColor indexed="64"/>
      </patternFill>
    </fill>
    <fill>
      <patternFill patternType="solid">
        <fgColor theme="6" tint="0.59999389629810485"/>
        <bgColor indexed="64"/>
      </patternFill>
    </fill>
    <fill>
      <patternFill patternType="solid">
        <fgColor theme="0" tint="-0.14999847407452621"/>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rgb="FFFFC000"/>
        <bgColor indexed="64"/>
      </patternFill>
    </fill>
    <fill>
      <patternFill patternType="solid">
        <fgColor theme="6" tint="-0.499984740745262"/>
        <bgColor indexed="64"/>
      </patternFill>
    </fill>
    <fill>
      <patternFill patternType="solid">
        <fgColor theme="4" tint="-0.249977111117893"/>
        <bgColor theme="4" tint="-0.249977111117893"/>
      </patternFill>
    </fill>
    <fill>
      <patternFill patternType="solid">
        <fgColor theme="1" tint="0.499984740745262"/>
        <bgColor indexed="64"/>
      </patternFill>
    </fill>
  </fills>
  <borders count="46">
    <border>
      <left/>
      <right/>
      <top/>
      <bottom/>
      <diagonal/>
    </border>
    <border>
      <left style="medium">
        <color indexed="64"/>
      </left>
      <right/>
      <top style="medium">
        <color indexed="64"/>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theme="0"/>
      </left>
      <right/>
      <top style="thin">
        <color theme="0"/>
      </top>
      <bottom style="thin">
        <color theme="0"/>
      </bottom>
      <diagonal/>
    </border>
    <border>
      <left/>
      <right/>
      <top style="thin">
        <color theme="0"/>
      </top>
      <bottom style="thin">
        <color theme="0"/>
      </bottom>
      <diagonal/>
    </border>
    <border>
      <left/>
      <right style="thin">
        <color theme="0"/>
      </right>
      <top style="thin">
        <color theme="0"/>
      </top>
      <bottom style="thin">
        <color theme="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bottom/>
      <diagonal/>
    </border>
    <border>
      <left style="thin">
        <color theme="3"/>
      </left>
      <right style="thin">
        <color theme="3"/>
      </right>
      <top style="thin">
        <color theme="3"/>
      </top>
      <bottom style="thin">
        <color theme="3"/>
      </bottom>
      <diagonal/>
    </border>
    <border>
      <left style="thin">
        <color theme="5"/>
      </left>
      <right style="thin">
        <color theme="5"/>
      </right>
      <top style="thin">
        <color theme="5"/>
      </top>
      <bottom style="thin">
        <color theme="5"/>
      </bottom>
      <diagonal/>
    </border>
    <border>
      <left style="thin">
        <color theme="5"/>
      </left>
      <right/>
      <top style="thin">
        <color theme="5"/>
      </top>
      <bottom style="thin">
        <color theme="5"/>
      </bottom>
      <diagonal/>
    </border>
    <border>
      <left style="thin">
        <color theme="5"/>
      </left>
      <right/>
      <top/>
      <bottom style="thin">
        <color theme="5"/>
      </bottom>
      <diagonal/>
    </border>
    <border>
      <left style="medium">
        <color auto="1"/>
      </left>
      <right style="medium">
        <color auto="1"/>
      </right>
      <top style="medium">
        <color auto="1"/>
      </top>
      <bottom style="medium">
        <color auto="1"/>
      </bottom>
      <diagonal/>
    </border>
    <border>
      <left style="double">
        <color auto="1"/>
      </left>
      <right style="double">
        <color auto="1"/>
      </right>
      <top style="double">
        <color auto="1"/>
      </top>
      <bottom style="double">
        <color auto="1"/>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theme="4" tint="0.79998168889431442"/>
      </top>
      <bottom style="thin">
        <color theme="4" tint="0.79998168889431442"/>
      </bottom>
      <diagonal/>
    </border>
    <border>
      <left/>
      <right/>
      <top style="thin">
        <color theme="4" tint="-0.249977111117893"/>
      </top>
      <bottom style="thin">
        <color theme="4" tint="0.79998168889431442"/>
      </bottom>
      <diagonal/>
    </border>
    <border>
      <left/>
      <right/>
      <top style="thin">
        <color theme="4" tint="-0.249977111117893"/>
      </top>
      <bottom style="thin">
        <color theme="4" tint="0.59999389629810485"/>
      </bottom>
      <diagonal/>
    </border>
    <border>
      <left/>
      <right/>
      <top style="double">
        <color theme="4" tint="-0.249977111117893"/>
      </top>
      <bottom/>
      <diagonal/>
    </border>
    <border>
      <left style="thin">
        <color indexed="64"/>
      </left>
      <right style="thin">
        <color indexed="64"/>
      </right>
      <top style="thin">
        <color indexed="64"/>
      </top>
      <bottom style="thin">
        <color theme="4" tint="0.39997558519241921"/>
      </bottom>
      <diagonal/>
    </border>
    <border>
      <left/>
      <right style="thin">
        <color indexed="64"/>
      </right>
      <top/>
      <bottom/>
      <diagonal/>
    </border>
    <border>
      <left style="thin">
        <color indexed="64"/>
      </left>
      <right/>
      <top style="thin">
        <color indexed="64"/>
      </top>
      <bottom style="thin">
        <color theme="4" tint="0.39997558519241921"/>
      </bottom>
      <diagonal/>
    </border>
    <border>
      <left/>
      <right style="medium">
        <color rgb="FF000000"/>
      </right>
      <top style="medium">
        <color rgb="FF000000"/>
      </top>
      <bottom style="medium">
        <color rgb="FF000000"/>
      </bottom>
      <diagonal/>
    </border>
    <border>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rgb="FF000000"/>
      </left>
      <right style="medium">
        <color rgb="FF000000"/>
      </right>
      <top/>
      <bottom style="medium">
        <color rgb="FF000000"/>
      </bottom>
      <diagonal/>
    </border>
  </borders>
  <cellStyleXfs count="38">
    <xf numFmtId="0" fontId="0" fillId="0" borderId="0"/>
    <xf numFmtId="9" fontId="1" fillId="0" borderId="0" applyFont="0" applyFill="0" applyBorder="0" applyAlignment="0" applyProtection="0"/>
    <xf numFmtId="0" fontId="5" fillId="0" borderId="0"/>
    <xf numFmtId="164" fontId="1" fillId="0" borderId="0"/>
    <xf numFmtId="0" fontId="5" fillId="0" borderId="0" applyNumberFormat="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6"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0" fontId="5" fillId="0" borderId="0"/>
    <xf numFmtId="0" fontId="19" fillId="0" borderId="0"/>
    <xf numFmtId="0" fontId="19" fillId="0" borderId="0"/>
    <xf numFmtId="0" fontId="19" fillId="0" borderId="0"/>
    <xf numFmtId="9" fontId="5" fillId="0" borderId="0" applyFont="0" applyFill="0" applyBorder="0" applyAlignment="0" applyProtection="0"/>
    <xf numFmtId="9" fontId="5" fillId="0" borderId="0" applyFont="0" applyFill="0" applyBorder="0" applyAlignment="0" applyProtection="0"/>
    <xf numFmtId="43" fontId="1" fillId="0" borderId="0" applyFont="0" applyFill="0" applyBorder="0" applyAlignment="0" applyProtection="0"/>
  </cellStyleXfs>
  <cellXfs count="532">
    <xf numFmtId="0" fontId="0" fillId="0" borderId="0" xfId="0"/>
    <xf numFmtId="0" fontId="0" fillId="0" borderId="0" xfId="0" applyAlignment="1">
      <alignment vertical="center"/>
    </xf>
    <xf numFmtId="0" fontId="7" fillId="4" borderId="1" xfId="2" applyFont="1" applyFill="1" applyBorder="1" applyAlignment="1">
      <alignment horizontal="center" vertical="center" wrapText="1"/>
    </xf>
    <xf numFmtId="0" fontId="7" fillId="5" borderId="2" xfId="2" applyFont="1" applyFill="1" applyBorder="1" applyAlignment="1">
      <alignment horizontal="center" vertical="center" wrapText="1"/>
    </xf>
    <xf numFmtId="0" fontId="7" fillId="5" borderId="3" xfId="2" applyFont="1" applyFill="1" applyBorder="1" applyAlignment="1">
      <alignment horizontal="center" vertical="center" wrapText="1"/>
    </xf>
    <xf numFmtId="0" fontId="8" fillId="6" borderId="4" xfId="0" applyFont="1" applyFill="1" applyBorder="1" applyAlignment="1">
      <alignment horizontal="center" vertical="center"/>
    </xf>
    <xf numFmtId="0" fontId="8" fillId="7" borderId="4" xfId="0" applyFont="1" applyFill="1" applyBorder="1" applyAlignment="1">
      <alignment horizontal="center" vertical="center"/>
    </xf>
    <xf numFmtId="0" fontId="8" fillId="8" borderId="4" xfId="0" applyFont="1" applyFill="1" applyBorder="1" applyAlignment="1">
      <alignment horizontal="center" vertical="center"/>
    </xf>
    <xf numFmtId="0" fontId="8" fillId="9" borderId="4" xfId="0" applyFont="1" applyFill="1" applyBorder="1" applyAlignment="1">
      <alignment horizontal="center" vertical="center"/>
    </xf>
    <xf numFmtId="0" fontId="6" fillId="10" borderId="5" xfId="2" applyFont="1" applyFill="1" applyBorder="1" applyAlignment="1">
      <alignment horizontal="center" vertical="center" wrapText="1"/>
    </xf>
    <xf numFmtId="0" fontId="0" fillId="0" borderId="4" xfId="0" applyFont="1" applyBorder="1" applyAlignment="1">
      <alignment horizontal="center" vertical="center"/>
    </xf>
    <xf numFmtId="0" fontId="3" fillId="2" borderId="4" xfId="0" applyFont="1" applyFill="1" applyBorder="1" applyAlignment="1">
      <alignment horizontal="center" vertical="center" wrapText="1"/>
    </xf>
    <xf numFmtId="0" fontId="9" fillId="0" borderId="4" xfId="0" applyFont="1" applyFill="1" applyBorder="1" applyAlignment="1">
      <alignment horizontal="center" vertical="center" wrapText="1"/>
    </xf>
    <xf numFmtId="0" fontId="10" fillId="0" borderId="4" xfId="0" applyFont="1" applyBorder="1" applyAlignment="1">
      <alignment horizontal="center" vertical="center" wrapText="1"/>
    </xf>
    <xf numFmtId="3" fontId="9" fillId="0" borderId="4" xfId="0" applyNumberFormat="1" applyFont="1" applyFill="1" applyBorder="1" applyAlignment="1">
      <alignment horizontal="center" vertical="center" wrapText="1"/>
    </xf>
    <xf numFmtId="0" fontId="0" fillId="0" borderId="4" xfId="0" applyFont="1" applyBorder="1" applyAlignment="1">
      <alignment horizontal="center" vertical="center" wrapText="1"/>
    </xf>
    <xf numFmtId="9" fontId="0" fillId="0" borderId="4" xfId="0" applyNumberFormat="1" applyFont="1" applyBorder="1" applyAlignment="1">
      <alignment horizontal="center" vertical="center" wrapText="1"/>
    </xf>
    <xf numFmtId="9" fontId="11" fillId="0" borderId="4" xfId="0" applyNumberFormat="1" applyFont="1" applyBorder="1" applyAlignment="1">
      <alignment horizontal="center" vertical="center"/>
    </xf>
    <xf numFmtId="0" fontId="0" fillId="11" borderId="4" xfId="0" applyFont="1" applyFill="1" applyBorder="1" applyAlignment="1">
      <alignment horizontal="center" vertical="center" wrapText="1"/>
    </xf>
    <xf numFmtId="0" fontId="0" fillId="0" borderId="4" xfId="0" applyFont="1" applyFill="1" applyBorder="1" applyAlignment="1">
      <alignment horizontal="center" vertical="center"/>
    </xf>
    <xf numFmtId="0" fontId="0" fillId="0" borderId="4" xfId="0" applyFont="1" applyFill="1" applyBorder="1" applyAlignment="1">
      <alignment horizontal="center" vertical="center" wrapText="1"/>
    </xf>
    <xf numFmtId="0" fontId="11" fillId="0" borderId="4" xfId="0" applyFont="1" applyBorder="1" applyAlignment="1">
      <alignment horizontal="center" vertical="center"/>
    </xf>
    <xf numFmtId="0" fontId="0" fillId="11" borderId="4" xfId="0" applyFont="1" applyFill="1" applyBorder="1" applyAlignment="1">
      <alignment horizontal="center" vertical="center"/>
    </xf>
    <xf numFmtId="0" fontId="0" fillId="0" borderId="0" xfId="0" applyAlignment="1">
      <alignment vertical="center" wrapText="1"/>
    </xf>
    <xf numFmtId="0" fontId="11" fillId="0" borderId="4" xfId="0" applyFont="1" applyFill="1" applyBorder="1" applyAlignment="1">
      <alignment horizontal="center" vertical="center" wrapText="1"/>
    </xf>
    <xf numFmtId="9" fontId="0" fillId="0" borderId="4" xfId="0" applyNumberFormat="1" applyFont="1" applyFill="1" applyBorder="1" applyAlignment="1">
      <alignment horizontal="center" vertical="center"/>
    </xf>
    <xf numFmtId="9" fontId="0" fillId="0" borderId="4" xfId="0" applyNumberFormat="1" applyFont="1" applyFill="1" applyBorder="1" applyAlignment="1">
      <alignment horizontal="center" vertical="center" wrapText="1"/>
    </xf>
    <xf numFmtId="0" fontId="11" fillId="0" borderId="4" xfId="0" applyFont="1" applyBorder="1" applyAlignment="1">
      <alignment horizontal="center" vertical="center" wrapText="1"/>
    </xf>
    <xf numFmtId="20" fontId="11" fillId="0" borderId="4" xfId="0" applyNumberFormat="1" applyFont="1" applyBorder="1" applyAlignment="1">
      <alignment horizontal="center" vertical="center"/>
    </xf>
    <xf numFmtId="16" fontId="0" fillId="0" borderId="4" xfId="0" applyNumberFormat="1" applyFont="1" applyBorder="1" applyAlignment="1">
      <alignment horizontal="center" vertical="center" wrapText="1"/>
    </xf>
    <xf numFmtId="9" fontId="9" fillId="0" borderId="4" xfId="0" applyNumberFormat="1" applyFont="1" applyFill="1" applyBorder="1" applyAlignment="1">
      <alignment horizontal="center" vertical="center" wrapText="1"/>
    </xf>
    <xf numFmtId="0" fontId="12" fillId="0" borderId="4" xfId="0" applyFont="1" applyFill="1" applyBorder="1" applyAlignment="1">
      <alignment horizontal="center" vertical="center" wrapText="1"/>
    </xf>
    <xf numFmtId="9" fontId="11" fillId="0" borderId="4" xfId="0" applyNumberFormat="1" applyFont="1" applyFill="1" applyBorder="1" applyAlignment="1">
      <alignment horizontal="center" vertical="center" wrapText="1"/>
    </xf>
    <xf numFmtId="0" fontId="9" fillId="0" borderId="4" xfId="3" applyNumberFormat="1" applyFont="1" applyFill="1" applyBorder="1" applyAlignment="1">
      <alignment horizontal="center" vertical="center" wrapText="1"/>
    </xf>
    <xf numFmtId="164" fontId="9" fillId="0" borderId="4" xfId="3" applyFont="1" applyFill="1" applyBorder="1" applyAlignment="1">
      <alignment horizontal="center" vertical="center" wrapText="1"/>
    </xf>
    <xf numFmtId="0" fontId="11" fillId="0" borderId="4" xfId="0" applyFont="1" applyFill="1" applyBorder="1" applyAlignment="1">
      <alignment horizontal="center" vertical="center"/>
    </xf>
    <xf numFmtId="20" fontId="11" fillId="0" borderId="4" xfId="0" applyNumberFormat="1" applyFont="1" applyFill="1" applyBorder="1" applyAlignment="1">
      <alignment horizontal="center" vertical="center"/>
    </xf>
    <xf numFmtId="0" fontId="9" fillId="0" borderId="4" xfId="0" applyFont="1" applyBorder="1" applyAlignment="1">
      <alignment horizontal="center" vertical="center" wrapText="1"/>
    </xf>
    <xf numFmtId="9" fontId="11" fillId="0" borderId="4" xfId="0" applyNumberFormat="1" applyFont="1" applyFill="1" applyBorder="1" applyAlignment="1">
      <alignment horizontal="center" vertical="center"/>
    </xf>
    <xf numFmtId="9" fontId="0" fillId="0" borderId="4" xfId="1" applyFont="1" applyFill="1" applyBorder="1" applyAlignment="1">
      <alignment horizontal="center" vertical="center"/>
    </xf>
    <xf numFmtId="9" fontId="11" fillId="0" borderId="4" xfId="1" applyFont="1" applyFill="1" applyBorder="1" applyAlignment="1">
      <alignment horizontal="center" vertical="center"/>
    </xf>
    <xf numFmtId="0" fontId="11" fillId="11" borderId="4" xfId="0" applyFont="1" applyFill="1" applyBorder="1" applyAlignment="1">
      <alignment horizontal="center" vertical="center"/>
    </xf>
    <xf numFmtId="9" fontId="11" fillId="11" borderId="4" xfId="0" applyNumberFormat="1" applyFont="1" applyFill="1" applyBorder="1" applyAlignment="1">
      <alignment horizontal="center" vertical="center"/>
    </xf>
    <xf numFmtId="49" fontId="0" fillId="11" borderId="4" xfId="0" applyNumberFormat="1" applyFont="1" applyFill="1" applyBorder="1" applyAlignment="1">
      <alignment horizontal="center" vertical="center" wrapText="1"/>
    </xf>
    <xf numFmtId="0" fontId="9" fillId="11" borderId="4" xfId="0" applyFont="1" applyFill="1" applyBorder="1" applyAlignment="1">
      <alignment horizontal="center" vertical="center" wrapText="1"/>
    </xf>
    <xf numFmtId="20" fontId="11" fillId="11" borderId="4" xfId="0" applyNumberFormat="1" applyFont="1" applyFill="1" applyBorder="1" applyAlignment="1">
      <alignment horizontal="center" vertical="center"/>
    </xf>
    <xf numFmtId="9" fontId="0" fillId="11" borderId="4" xfId="0" applyNumberFormat="1" applyFont="1" applyFill="1" applyBorder="1" applyAlignment="1">
      <alignment horizontal="center" vertical="center" wrapText="1"/>
    </xf>
    <xf numFmtId="9" fontId="20" fillId="13" borderId="5" xfId="0" applyNumberFormat="1" applyFont="1" applyFill="1" applyBorder="1" applyAlignment="1">
      <alignment horizontal="center" vertical="center"/>
    </xf>
    <xf numFmtId="1" fontId="20" fillId="13" borderId="5" xfId="0" applyNumberFormat="1" applyFont="1" applyFill="1" applyBorder="1" applyAlignment="1">
      <alignment horizontal="center" vertical="center"/>
    </xf>
    <xf numFmtId="9" fontId="20" fillId="13" borderId="7" xfId="0" applyNumberFormat="1" applyFont="1" applyFill="1" applyBorder="1" applyAlignment="1">
      <alignment horizontal="center" vertical="center"/>
    </xf>
    <xf numFmtId="10" fontId="21" fillId="13" borderId="7" xfId="0" applyNumberFormat="1" applyFont="1" applyFill="1" applyBorder="1" applyAlignment="1">
      <alignment horizontal="center" vertical="center"/>
    </xf>
    <xf numFmtId="0" fontId="20" fillId="13" borderId="10" xfId="0" applyFont="1" applyFill="1" applyBorder="1" applyAlignment="1">
      <alignment horizontal="justify" vertical="center" wrapText="1"/>
    </xf>
    <xf numFmtId="0" fontId="7" fillId="14" borderId="11" xfId="0" applyFont="1" applyFill="1" applyBorder="1" applyAlignment="1">
      <alignment horizontal="center" vertical="center" wrapText="1"/>
    </xf>
    <xf numFmtId="0" fontId="0" fillId="7" borderId="4" xfId="0" applyFont="1" applyFill="1" applyBorder="1" applyAlignment="1">
      <alignment horizontal="center" vertical="center" wrapText="1"/>
    </xf>
    <xf numFmtId="0" fontId="0" fillId="6" borderId="4" xfId="0" applyFont="1" applyFill="1" applyBorder="1" applyAlignment="1">
      <alignment horizontal="center" vertical="center" wrapText="1"/>
    </xf>
    <xf numFmtId="0" fontId="9" fillId="15" borderId="4" xfId="0" applyFont="1" applyFill="1" applyBorder="1" applyAlignment="1">
      <alignment horizontal="center" vertical="center" wrapText="1"/>
    </xf>
    <xf numFmtId="0" fontId="11" fillId="15" borderId="4" xfId="0" applyFont="1" applyFill="1" applyBorder="1" applyAlignment="1">
      <alignment horizontal="center" vertical="center" wrapText="1"/>
    </xf>
    <xf numFmtId="0" fontId="9" fillId="0" borderId="4" xfId="0" applyNumberFormat="1" applyFont="1" applyFill="1" applyBorder="1" applyAlignment="1">
      <alignment horizontal="center" vertical="center" wrapText="1"/>
    </xf>
    <xf numFmtId="0" fontId="11" fillId="7" borderId="4" xfId="0" applyFont="1" applyFill="1" applyBorder="1" applyAlignment="1">
      <alignment horizontal="center" vertical="center" wrapText="1"/>
    </xf>
    <xf numFmtId="3" fontId="9" fillId="7" borderId="4" xfId="0" applyNumberFormat="1" applyFont="1" applyFill="1" applyBorder="1" applyAlignment="1">
      <alignment horizontal="center" vertical="center" wrapText="1"/>
    </xf>
    <xf numFmtId="0" fontId="7" fillId="14" borderId="12" xfId="0" applyFont="1" applyFill="1" applyBorder="1" applyAlignment="1">
      <alignment horizontal="center" vertical="center"/>
    </xf>
    <xf numFmtId="0" fontId="20" fillId="13" borderId="7" xfId="0" applyFont="1" applyFill="1" applyBorder="1" applyAlignment="1">
      <alignment horizontal="justify" vertical="center" wrapText="1"/>
    </xf>
    <xf numFmtId="0" fontId="20" fillId="13" borderId="4" xfId="0" applyFont="1" applyFill="1" applyBorder="1" applyAlignment="1">
      <alignment horizontal="justify" vertical="center" wrapText="1"/>
    </xf>
    <xf numFmtId="0" fontId="7" fillId="14" borderId="12" xfId="0" applyFont="1" applyFill="1" applyBorder="1" applyAlignment="1">
      <alignment vertical="center"/>
    </xf>
    <xf numFmtId="0" fontId="20" fillId="13" borderId="4" xfId="0" applyFont="1" applyFill="1" applyBorder="1" applyAlignment="1">
      <alignment horizontal="justify" vertical="center"/>
    </xf>
    <xf numFmtId="0" fontId="20" fillId="13" borderId="10" xfId="0" applyFont="1" applyFill="1" applyBorder="1" applyAlignment="1">
      <alignment horizontal="justify" vertical="center"/>
    </xf>
    <xf numFmtId="0" fontId="20" fillId="13" borderId="16" xfId="0" applyFont="1" applyFill="1" applyBorder="1" applyAlignment="1">
      <alignment horizontal="justify" vertical="center" wrapText="1"/>
    </xf>
    <xf numFmtId="168" fontId="20" fillId="13" borderId="5" xfId="0" applyNumberFormat="1" applyFont="1" applyFill="1" applyBorder="1" applyAlignment="1">
      <alignment horizontal="center" vertical="center"/>
    </xf>
    <xf numFmtId="9" fontId="20" fillId="16" borderId="5" xfId="0" applyNumberFormat="1" applyFont="1" applyFill="1" applyBorder="1" applyAlignment="1">
      <alignment horizontal="center" vertical="center"/>
    </xf>
    <xf numFmtId="1" fontId="20" fillId="16" borderId="5" xfId="0" applyNumberFormat="1" applyFont="1" applyFill="1" applyBorder="1" applyAlignment="1">
      <alignment horizontal="center" vertical="center"/>
    </xf>
    <xf numFmtId="9" fontId="20" fillId="16" borderId="7" xfId="0" applyNumberFormat="1" applyFont="1" applyFill="1" applyBorder="1" applyAlignment="1">
      <alignment horizontal="center" vertical="center"/>
    </xf>
    <xf numFmtId="10" fontId="21" fillId="16" borderId="7" xfId="0" applyNumberFormat="1" applyFont="1" applyFill="1" applyBorder="1" applyAlignment="1">
      <alignment horizontal="center" vertical="center"/>
    </xf>
    <xf numFmtId="0" fontId="20" fillId="16" borderId="7" xfId="0" applyFont="1" applyFill="1" applyBorder="1" applyAlignment="1">
      <alignment horizontal="justify" vertical="center" wrapText="1"/>
    </xf>
    <xf numFmtId="0" fontId="20" fillId="16" borderId="10" xfId="0" applyFont="1" applyFill="1" applyBorder="1" applyAlignment="1">
      <alignment horizontal="justify" vertical="center" wrapText="1"/>
    </xf>
    <xf numFmtId="20" fontId="20" fillId="13" borderId="5" xfId="0" applyNumberFormat="1" applyFont="1" applyFill="1" applyBorder="1" applyAlignment="1">
      <alignment horizontal="center" vertical="center"/>
    </xf>
    <xf numFmtId="169" fontId="26" fillId="11" borderId="4" xfId="5" applyNumberFormat="1" applyFont="1" applyFill="1" applyBorder="1" applyAlignment="1">
      <alignment horizontal="center" vertical="center" wrapText="1"/>
    </xf>
    <xf numFmtId="1" fontId="27" fillId="11" borderId="5" xfId="0" applyNumberFormat="1" applyFont="1" applyFill="1" applyBorder="1" applyAlignment="1">
      <alignment horizontal="center" vertical="center"/>
    </xf>
    <xf numFmtId="0" fontId="27" fillId="11" borderId="4" xfId="0" applyFont="1" applyFill="1" applyBorder="1" applyAlignment="1">
      <alignment horizontal="center" vertical="center"/>
    </xf>
    <xf numFmtId="10" fontId="28" fillId="13" borderId="7" xfId="0" applyNumberFormat="1" applyFont="1" applyFill="1" applyBorder="1" applyAlignment="1">
      <alignment horizontal="center" vertical="center"/>
    </xf>
    <xf numFmtId="0" fontId="27" fillId="13" borderId="17" xfId="0" applyFont="1" applyFill="1" applyBorder="1" applyAlignment="1">
      <alignment horizontal="left" vertical="center" wrapText="1"/>
    </xf>
    <xf numFmtId="0" fontId="27" fillId="13" borderId="10" xfId="0" applyFont="1" applyFill="1" applyBorder="1" applyAlignment="1">
      <alignment horizontal="justify" vertical="center" wrapText="1"/>
    </xf>
    <xf numFmtId="0" fontId="27" fillId="11" borderId="5" xfId="0" applyNumberFormat="1" applyFont="1" applyFill="1" applyBorder="1" applyAlignment="1">
      <alignment horizontal="center" vertical="center"/>
    </xf>
    <xf numFmtId="0" fontId="27" fillId="11" borderId="5" xfId="0" applyFont="1" applyFill="1" applyBorder="1" applyAlignment="1">
      <alignment horizontal="center" vertical="center" wrapText="1"/>
    </xf>
    <xf numFmtId="0" fontId="27" fillId="13" borderId="7" xfId="0" applyFont="1" applyFill="1" applyBorder="1" applyAlignment="1">
      <alignment horizontal="justify" vertical="center" wrapText="1"/>
    </xf>
    <xf numFmtId="9" fontId="27" fillId="13" borderId="4" xfId="0" applyNumberFormat="1" applyFont="1" applyFill="1" applyBorder="1" applyAlignment="1">
      <alignment horizontal="center" vertical="center"/>
    </xf>
    <xf numFmtId="0" fontId="27" fillId="13" borderId="4" xfId="1" applyNumberFormat="1" applyFont="1" applyFill="1" applyBorder="1" applyAlignment="1">
      <alignment horizontal="center" vertical="center"/>
    </xf>
    <xf numFmtId="1" fontId="27" fillId="13" borderId="4" xfId="0" applyNumberFormat="1" applyFont="1" applyFill="1" applyBorder="1" applyAlignment="1">
      <alignment horizontal="center" vertical="center"/>
    </xf>
    <xf numFmtId="168" fontId="27" fillId="13" borderId="4" xfId="0" applyNumberFormat="1" applyFont="1" applyFill="1" applyBorder="1" applyAlignment="1">
      <alignment horizontal="center" vertical="center"/>
    </xf>
    <xf numFmtId="20" fontId="27" fillId="13" borderId="4" xfId="0" applyNumberFormat="1" applyFont="1" applyFill="1" applyBorder="1" applyAlignment="1">
      <alignment horizontal="center" vertical="center"/>
    </xf>
    <xf numFmtId="0" fontId="27" fillId="13" borderId="4" xfId="0" applyFont="1" applyFill="1" applyBorder="1" applyAlignment="1">
      <alignment horizontal="center" vertical="center"/>
    </xf>
    <xf numFmtId="10" fontId="28" fillId="13" borderId="4" xfId="0" applyNumberFormat="1" applyFont="1" applyFill="1" applyBorder="1" applyAlignment="1">
      <alignment horizontal="center" vertical="center"/>
    </xf>
    <xf numFmtId="0" fontId="27" fillId="13" borderId="4" xfId="0" applyFont="1" applyFill="1" applyBorder="1" applyAlignment="1">
      <alignment horizontal="justify" vertical="center" wrapText="1"/>
    </xf>
    <xf numFmtId="10" fontId="20" fillId="13" borderId="5" xfId="0" applyNumberFormat="1" applyFont="1" applyFill="1" applyBorder="1" applyAlignment="1">
      <alignment horizontal="center" vertical="center"/>
    </xf>
    <xf numFmtId="9" fontId="27" fillId="13" borderId="5" xfId="0" applyNumberFormat="1" applyFont="1" applyFill="1" applyBorder="1" applyAlignment="1">
      <alignment horizontal="center" vertical="center"/>
    </xf>
    <xf numFmtId="1" fontId="27" fillId="13" borderId="5" xfId="0" applyNumberFormat="1" applyFont="1" applyFill="1" applyBorder="1" applyAlignment="1">
      <alignment horizontal="center" vertical="center"/>
    </xf>
    <xf numFmtId="9" fontId="27" fillId="13" borderId="7" xfId="0" applyNumberFormat="1" applyFont="1" applyFill="1" applyBorder="1" applyAlignment="1">
      <alignment horizontal="center" vertical="center"/>
    </xf>
    <xf numFmtId="0" fontId="27" fillId="13" borderId="16" xfId="0" applyFont="1" applyFill="1" applyBorder="1" applyAlignment="1">
      <alignment horizontal="justify" vertical="center" wrapText="1"/>
    </xf>
    <xf numFmtId="0" fontId="27" fillId="13" borderId="17" xfId="0" applyFont="1" applyFill="1" applyBorder="1" applyAlignment="1">
      <alignment horizontal="justify" vertical="center" wrapText="1"/>
    </xf>
    <xf numFmtId="0" fontId="27" fillId="13" borderId="4" xfId="0" applyFont="1" applyFill="1" applyBorder="1" applyAlignment="1">
      <alignment horizontal="center" vertical="center" wrapText="1"/>
    </xf>
    <xf numFmtId="0" fontId="27" fillId="13" borderId="18" xfId="0" applyFont="1" applyFill="1" applyBorder="1" applyAlignment="1">
      <alignment horizontal="justify" vertical="center" wrapText="1"/>
    </xf>
    <xf numFmtId="10" fontId="29" fillId="13" borderId="7" xfId="0" applyNumberFormat="1" applyFont="1" applyFill="1" applyBorder="1" applyAlignment="1">
      <alignment horizontal="center" vertical="center" wrapText="1"/>
    </xf>
    <xf numFmtId="10" fontId="27" fillId="13" borderId="4" xfId="1" applyNumberFormat="1" applyFont="1" applyFill="1" applyBorder="1" applyAlignment="1">
      <alignment vertical="center" wrapText="1"/>
    </xf>
    <xf numFmtId="0" fontId="27" fillId="13" borderId="8" xfId="0" applyFont="1" applyFill="1" applyBorder="1" applyAlignment="1">
      <alignment horizontal="justify" vertical="center" wrapText="1"/>
    </xf>
    <xf numFmtId="170" fontId="26" fillId="13" borderId="4" xfId="5" applyNumberFormat="1" applyFont="1" applyFill="1" applyBorder="1" applyAlignment="1">
      <alignment horizontal="center" vertical="center"/>
    </xf>
    <xf numFmtId="170" fontId="26" fillId="13" borderId="10" xfId="5" applyNumberFormat="1" applyFont="1" applyFill="1" applyBorder="1" applyAlignment="1">
      <alignment horizontal="center" vertical="center"/>
    </xf>
    <xf numFmtId="10" fontId="30" fillId="13" borderId="7" xfId="0" applyNumberFormat="1" applyFont="1" applyFill="1" applyBorder="1" applyAlignment="1">
      <alignment horizontal="center" vertical="center"/>
    </xf>
    <xf numFmtId="9" fontId="27" fillId="13" borderId="19" xfId="0" applyNumberFormat="1" applyFont="1" applyFill="1" applyBorder="1" applyAlignment="1">
      <alignment horizontal="center" vertical="center"/>
    </xf>
    <xf numFmtId="9" fontId="27" fillId="13" borderId="12" xfId="0" applyNumberFormat="1" applyFont="1" applyFill="1" applyBorder="1" applyAlignment="1">
      <alignment horizontal="center" vertical="center"/>
    </xf>
    <xf numFmtId="10" fontId="21" fillId="13" borderId="19" xfId="0" applyNumberFormat="1" applyFont="1" applyFill="1" applyBorder="1" applyAlignment="1">
      <alignment horizontal="center" vertical="center"/>
    </xf>
    <xf numFmtId="0" fontId="27" fillId="0" borderId="10" xfId="0" applyFont="1" applyFill="1" applyBorder="1" applyAlignment="1">
      <alignment horizontal="justify" vertical="center" wrapText="1"/>
    </xf>
    <xf numFmtId="10" fontId="26" fillId="13" borderId="4" xfId="1" applyNumberFormat="1" applyFont="1" applyFill="1" applyBorder="1" applyAlignment="1">
      <alignment horizontal="center" vertical="center"/>
    </xf>
    <xf numFmtId="10" fontId="21" fillId="13" borderId="4" xfId="0" applyNumberFormat="1" applyFont="1" applyFill="1" applyBorder="1" applyAlignment="1">
      <alignment horizontal="center" vertical="center"/>
    </xf>
    <xf numFmtId="9" fontId="32" fillId="13" borderId="5" xfId="0" applyNumberFormat="1" applyFont="1" applyFill="1" applyBorder="1" applyAlignment="1">
      <alignment horizontal="center" vertical="center"/>
    </xf>
    <xf numFmtId="1" fontId="32" fillId="13" borderId="5" xfId="0" applyNumberFormat="1" applyFont="1" applyFill="1" applyBorder="1" applyAlignment="1">
      <alignment horizontal="center" vertical="center"/>
    </xf>
    <xf numFmtId="9" fontId="32" fillId="13" borderId="7" xfId="0" applyNumberFormat="1" applyFont="1" applyFill="1" applyBorder="1" applyAlignment="1">
      <alignment horizontal="center" vertical="center"/>
    </xf>
    <xf numFmtId="10" fontId="33" fillId="13" borderId="7" xfId="0" applyNumberFormat="1" applyFont="1" applyFill="1" applyBorder="1" applyAlignment="1">
      <alignment horizontal="center" vertical="center"/>
    </xf>
    <xf numFmtId="0" fontId="32" fillId="13" borderId="16" xfId="0" applyFont="1" applyFill="1" applyBorder="1" applyAlignment="1">
      <alignment horizontal="justify" vertical="justify" wrapText="1"/>
    </xf>
    <xf numFmtId="0" fontId="32" fillId="13" borderId="10" xfId="0" applyFont="1" applyFill="1" applyBorder="1" applyAlignment="1">
      <alignment horizontal="justify" vertical="center" wrapText="1"/>
    </xf>
    <xf numFmtId="0" fontId="32" fillId="13" borderId="7" xfId="0" applyFont="1" applyFill="1" applyBorder="1" applyAlignment="1">
      <alignment horizontal="justify" vertical="center" wrapText="1"/>
    </xf>
    <xf numFmtId="2" fontId="32" fillId="13" borderId="5" xfId="0" applyNumberFormat="1" applyFont="1" applyFill="1" applyBorder="1" applyAlignment="1">
      <alignment horizontal="center" vertical="center"/>
    </xf>
    <xf numFmtId="10" fontId="35" fillId="13" borderId="7" xfId="0" applyNumberFormat="1" applyFont="1" applyFill="1" applyBorder="1" applyAlignment="1">
      <alignment horizontal="center" vertical="center"/>
    </xf>
    <xf numFmtId="0" fontId="32" fillId="13" borderId="16" xfId="0" applyFont="1" applyFill="1" applyBorder="1" applyAlignment="1">
      <alignment horizontal="justify" vertical="center" wrapText="1"/>
    </xf>
    <xf numFmtId="9" fontId="32" fillId="13" borderId="4" xfId="0" applyNumberFormat="1" applyFont="1" applyFill="1" applyBorder="1" applyAlignment="1">
      <alignment horizontal="center" vertical="center"/>
    </xf>
    <xf numFmtId="1" fontId="32" fillId="13" borderId="4" xfId="0" applyNumberFormat="1" applyFont="1" applyFill="1" applyBorder="1" applyAlignment="1">
      <alignment horizontal="center" vertical="center"/>
    </xf>
    <xf numFmtId="9" fontId="32" fillId="13" borderId="16" xfId="0" applyNumberFormat="1" applyFont="1" applyFill="1" applyBorder="1" applyAlignment="1">
      <alignment horizontal="center" vertical="center"/>
    </xf>
    <xf numFmtId="10" fontId="35" fillId="13" borderId="16" xfId="0" applyNumberFormat="1" applyFont="1" applyFill="1" applyBorder="1" applyAlignment="1">
      <alignment horizontal="center" vertical="center"/>
    </xf>
    <xf numFmtId="0" fontId="20" fillId="7" borderId="7" xfId="0" applyFont="1" applyFill="1" applyBorder="1" applyAlignment="1">
      <alignment horizontal="justify" vertical="center" wrapText="1"/>
    </xf>
    <xf numFmtId="0" fontId="36" fillId="13" borderId="7" xfId="0" applyFont="1" applyFill="1" applyBorder="1" applyAlignment="1">
      <alignment horizontal="justify" vertical="center" wrapText="1"/>
    </xf>
    <xf numFmtId="0" fontId="37" fillId="17" borderId="5" xfId="0" applyFont="1" applyFill="1" applyBorder="1" applyAlignment="1">
      <alignment horizontal="center" vertical="center" wrapText="1"/>
    </xf>
    <xf numFmtId="0" fontId="38" fillId="18" borderId="5" xfId="0" applyFont="1" applyFill="1" applyBorder="1" applyAlignment="1">
      <alignment horizontal="center" vertical="center" wrapText="1"/>
    </xf>
    <xf numFmtId="0" fontId="20" fillId="13" borderId="5" xfId="0" applyNumberFormat="1" applyFont="1" applyFill="1" applyBorder="1" applyAlignment="1">
      <alignment horizontal="center" vertical="center"/>
    </xf>
    <xf numFmtId="168" fontId="0" fillId="0" borderId="4" xfId="0" applyNumberFormat="1" applyBorder="1" applyAlignment="1">
      <alignment horizontal="center" vertical="center"/>
    </xf>
    <xf numFmtId="0" fontId="0" fillId="0" borderId="4" xfId="0" applyBorder="1" applyAlignment="1">
      <alignment horizontal="center" vertical="center"/>
    </xf>
    <xf numFmtId="10" fontId="0" fillId="0" borderId="4" xfId="0" applyNumberFormat="1" applyBorder="1" applyAlignment="1">
      <alignment horizontal="center" vertical="center"/>
    </xf>
    <xf numFmtId="0" fontId="0" fillId="0" borderId="4" xfId="0" applyBorder="1" applyAlignment="1">
      <alignment horizontal="center" vertical="center" wrapText="1"/>
    </xf>
    <xf numFmtId="9" fontId="0" fillId="0" borderId="4" xfId="0" applyNumberFormat="1" applyBorder="1" applyAlignment="1">
      <alignment horizontal="center" vertical="center" wrapText="1"/>
    </xf>
    <xf numFmtId="1" fontId="0" fillId="0" borderId="4" xfId="0" applyNumberFormat="1" applyBorder="1" applyAlignment="1">
      <alignment horizontal="center" vertical="center"/>
    </xf>
    <xf numFmtId="1" fontId="0" fillId="0" borderId="4" xfId="1" applyNumberFormat="1" applyFont="1" applyBorder="1" applyAlignment="1">
      <alignment horizontal="center" vertical="center"/>
    </xf>
    <xf numFmtId="20" fontId="0" fillId="0" borderId="4" xfId="0" applyNumberFormat="1" applyBorder="1" applyAlignment="1">
      <alignment horizontal="center" vertical="center"/>
    </xf>
    <xf numFmtId="9" fontId="0" fillId="0" borderId="0" xfId="1" applyFont="1"/>
    <xf numFmtId="20" fontId="0" fillId="0" borderId="4" xfId="0" applyNumberFormat="1" applyFont="1" applyFill="1" applyBorder="1" applyAlignment="1">
      <alignment horizontal="center" vertical="center" wrapText="1"/>
    </xf>
    <xf numFmtId="0" fontId="0" fillId="0" borderId="4" xfId="0" applyNumberFormat="1" applyBorder="1" applyAlignment="1">
      <alignment horizontal="center" vertical="center"/>
    </xf>
    <xf numFmtId="9" fontId="0" fillId="0" borderId="4" xfId="0" applyNumberFormat="1" applyBorder="1" applyAlignment="1">
      <alignment horizontal="center" vertical="center"/>
    </xf>
    <xf numFmtId="9" fontId="0" fillId="0" borderId="4" xfId="1" applyNumberFormat="1" applyFont="1" applyBorder="1" applyAlignment="1">
      <alignment horizontal="center" vertical="center"/>
    </xf>
    <xf numFmtId="0" fontId="0" fillId="0" borderId="4" xfId="0" applyNumberFormat="1" applyFont="1" applyFill="1" applyBorder="1" applyAlignment="1">
      <alignment horizontal="center" vertical="center" wrapText="1"/>
    </xf>
    <xf numFmtId="0" fontId="7" fillId="3" borderId="11" xfId="0" applyFont="1" applyFill="1" applyBorder="1" applyAlignment="1">
      <alignment horizontal="center" vertical="center" wrapText="1"/>
    </xf>
    <xf numFmtId="0" fontId="7" fillId="3" borderId="12" xfId="0" applyFont="1" applyFill="1" applyBorder="1" applyAlignment="1">
      <alignment horizontal="center" vertical="center"/>
    </xf>
    <xf numFmtId="0" fontId="7" fillId="3" borderId="12" xfId="0" applyFont="1" applyFill="1" applyBorder="1" applyAlignment="1">
      <alignment vertical="center"/>
    </xf>
    <xf numFmtId="0" fontId="0" fillId="21" borderId="5" xfId="0" applyFont="1" applyFill="1" applyBorder="1" applyAlignment="1">
      <alignment horizontal="center" vertical="center" wrapText="1"/>
    </xf>
    <xf numFmtId="0" fontId="0" fillId="21" borderId="7" xfId="0" applyFont="1" applyFill="1" applyBorder="1" applyAlignment="1">
      <alignment horizontal="center" vertical="center" wrapText="1"/>
    </xf>
    <xf numFmtId="0" fontId="0" fillId="21" borderId="4" xfId="0" applyFont="1" applyFill="1" applyBorder="1" applyAlignment="1">
      <alignment horizontal="center" vertical="center" wrapText="1"/>
    </xf>
    <xf numFmtId="49" fontId="0" fillId="21" borderId="5" xfId="0" applyNumberFormat="1" applyFont="1" applyFill="1" applyBorder="1" applyAlignment="1">
      <alignment horizontal="center" vertical="center" wrapText="1"/>
    </xf>
    <xf numFmtId="9" fontId="0" fillId="11" borderId="5" xfId="0" applyNumberFormat="1" applyFont="1" applyFill="1" applyBorder="1" applyAlignment="1">
      <alignment horizontal="center" vertical="center" wrapText="1"/>
    </xf>
    <xf numFmtId="1" fontId="32" fillId="11" borderId="5" xfId="0" applyNumberFormat="1" applyFont="1" applyFill="1" applyBorder="1" applyAlignment="1">
      <alignment horizontal="center" vertical="center"/>
    </xf>
    <xf numFmtId="9" fontId="32" fillId="11" borderId="5" xfId="0" applyNumberFormat="1" applyFont="1" applyFill="1" applyBorder="1" applyAlignment="1">
      <alignment horizontal="center" vertical="center"/>
    </xf>
    <xf numFmtId="9" fontId="32" fillId="11" borderId="7" xfId="0" applyNumberFormat="1" applyFont="1" applyFill="1" applyBorder="1" applyAlignment="1">
      <alignment horizontal="center" vertical="center"/>
    </xf>
    <xf numFmtId="10" fontId="33" fillId="11" borderId="7" xfId="0" applyNumberFormat="1" applyFont="1" applyFill="1" applyBorder="1" applyAlignment="1">
      <alignment horizontal="center" vertical="center"/>
    </xf>
    <xf numFmtId="0" fontId="39" fillId="11" borderId="5" xfId="0" applyFont="1" applyFill="1" applyBorder="1" applyAlignment="1">
      <alignment horizontal="left" vertical="center" wrapText="1"/>
    </xf>
    <xf numFmtId="0" fontId="32" fillId="11" borderId="10" xfId="0" applyFont="1" applyFill="1" applyBorder="1" applyAlignment="1">
      <alignment horizontal="justify" vertical="center" wrapText="1"/>
    </xf>
    <xf numFmtId="0" fontId="39" fillId="11" borderId="5" xfId="0" applyFont="1" applyFill="1" applyBorder="1" applyAlignment="1">
      <alignment horizontal="left" vertical="top" wrapText="1"/>
    </xf>
    <xf numFmtId="2" fontId="32" fillId="11" borderId="5" xfId="0" applyNumberFormat="1" applyFont="1" applyFill="1" applyBorder="1" applyAlignment="1">
      <alignment horizontal="center" vertical="center"/>
    </xf>
    <xf numFmtId="0" fontId="32" fillId="11" borderId="7" xfId="0" applyFont="1" applyFill="1" applyBorder="1" applyAlignment="1">
      <alignment horizontal="justify" vertical="top" wrapText="1"/>
    </xf>
    <xf numFmtId="0" fontId="0" fillId="11" borderId="5" xfId="0" applyFont="1" applyFill="1" applyBorder="1" applyAlignment="1">
      <alignment horizontal="center" vertical="center" wrapText="1"/>
    </xf>
    <xf numFmtId="0" fontId="32" fillId="11" borderId="7" xfId="0" applyFont="1" applyFill="1" applyBorder="1" applyAlignment="1">
      <alignment horizontal="justify" vertical="center" wrapText="1"/>
    </xf>
    <xf numFmtId="172" fontId="32" fillId="11" borderId="5" xfId="0" applyNumberFormat="1" applyFont="1" applyFill="1" applyBorder="1" applyAlignment="1">
      <alignment horizontal="center" vertical="center"/>
    </xf>
    <xf numFmtId="0" fontId="32" fillId="11" borderId="16" xfId="0" applyFont="1" applyFill="1" applyBorder="1" applyAlignment="1">
      <alignment horizontal="justify" vertical="center" wrapText="1"/>
    </xf>
    <xf numFmtId="9" fontId="32" fillId="11" borderId="4" xfId="0" applyNumberFormat="1" applyFont="1" applyFill="1" applyBorder="1" applyAlignment="1">
      <alignment horizontal="center" vertical="center"/>
    </xf>
    <xf numFmtId="1" fontId="32" fillId="11" borderId="4" xfId="0" applyNumberFormat="1" applyFont="1" applyFill="1" applyBorder="1" applyAlignment="1">
      <alignment horizontal="center" vertical="center"/>
    </xf>
    <xf numFmtId="9" fontId="32" fillId="11" borderId="16" xfId="0" applyNumberFormat="1" applyFont="1" applyFill="1" applyBorder="1" applyAlignment="1">
      <alignment horizontal="center" vertical="center"/>
    </xf>
    <xf numFmtId="10" fontId="33" fillId="11" borderId="16" xfId="0" applyNumberFormat="1" applyFont="1" applyFill="1" applyBorder="1" applyAlignment="1">
      <alignment horizontal="center" vertical="center"/>
    </xf>
    <xf numFmtId="0" fontId="0" fillId="22" borderId="4" xfId="0" applyFont="1" applyFill="1" applyBorder="1" applyAlignment="1">
      <alignment horizontal="center" vertical="center" wrapText="1"/>
    </xf>
    <xf numFmtId="9" fontId="0" fillId="21" borderId="5" xfId="0" applyNumberFormat="1" applyFont="1" applyFill="1" applyBorder="1" applyAlignment="1">
      <alignment horizontal="center" vertical="center" wrapText="1"/>
    </xf>
    <xf numFmtId="0" fontId="9" fillId="22" borderId="4" xfId="0" applyFont="1" applyFill="1" applyBorder="1" applyAlignment="1">
      <alignment horizontal="center" vertical="center" wrapText="1"/>
    </xf>
    <xf numFmtId="9" fontId="20" fillId="21" borderId="5" xfId="0" applyNumberFormat="1" applyFont="1" applyFill="1" applyBorder="1" applyAlignment="1">
      <alignment horizontal="center" vertical="center"/>
    </xf>
    <xf numFmtId="1" fontId="20" fillId="21" borderId="5" xfId="0" applyNumberFormat="1" applyFont="1" applyFill="1" applyBorder="1" applyAlignment="1">
      <alignment horizontal="center" vertical="center"/>
    </xf>
    <xf numFmtId="0" fontId="20" fillId="21" borderId="7" xfId="0" applyFont="1" applyFill="1" applyBorder="1" applyAlignment="1">
      <alignment vertical="center" wrapText="1"/>
    </xf>
    <xf numFmtId="0" fontId="20" fillId="21" borderId="10" xfId="0" applyFont="1" applyFill="1" applyBorder="1" applyAlignment="1">
      <alignment horizontal="justify" vertical="center" wrapText="1"/>
    </xf>
    <xf numFmtId="9" fontId="20" fillId="21" borderId="7" xfId="0" applyNumberFormat="1" applyFont="1" applyFill="1" applyBorder="1" applyAlignment="1">
      <alignment horizontal="center" vertical="center"/>
    </xf>
    <xf numFmtId="10" fontId="21" fillId="21" borderId="7" xfId="0" applyNumberFormat="1" applyFont="1" applyFill="1" applyBorder="1" applyAlignment="1">
      <alignment horizontal="center" vertical="center"/>
    </xf>
    <xf numFmtId="0" fontId="20" fillId="21" borderId="7" xfId="0" applyFont="1" applyFill="1" applyBorder="1" applyAlignment="1">
      <alignment vertical="center"/>
    </xf>
    <xf numFmtId="9" fontId="0" fillId="21" borderId="5" xfId="1" applyFont="1" applyFill="1" applyBorder="1" applyAlignment="1">
      <alignment horizontal="center" vertical="center" wrapText="1"/>
    </xf>
    <xf numFmtId="0" fontId="0" fillId="21" borderId="5" xfId="0" applyFill="1" applyBorder="1" applyAlignment="1">
      <alignment horizontal="center" vertical="center" wrapText="1"/>
    </xf>
    <xf numFmtId="0" fontId="0" fillId="23" borderId="5" xfId="0" applyFont="1" applyFill="1" applyBorder="1" applyAlignment="1">
      <alignment horizontal="center" vertical="center" wrapText="1"/>
    </xf>
    <xf numFmtId="10" fontId="0" fillId="21" borderId="5" xfId="0" applyNumberFormat="1" applyFont="1" applyFill="1" applyBorder="1" applyAlignment="1">
      <alignment horizontal="center" vertical="center" wrapText="1"/>
    </xf>
    <xf numFmtId="0" fontId="0" fillId="15" borderId="5" xfId="0" applyFont="1" applyFill="1" applyBorder="1" applyAlignment="1">
      <alignment horizontal="center" vertical="center" wrapText="1"/>
    </xf>
    <xf numFmtId="0" fontId="0" fillId="21" borderId="5" xfId="0" applyFont="1" applyFill="1" applyBorder="1" applyAlignment="1">
      <alignment horizontal="left" vertical="top" wrapText="1"/>
    </xf>
    <xf numFmtId="0" fontId="0" fillId="7" borderId="5" xfId="0" applyFont="1" applyFill="1" applyBorder="1" applyAlignment="1">
      <alignment horizontal="center" vertical="center" wrapText="1"/>
    </xf>
    <xf numFmtId="0" fontId="41" fillId="21" borderId="5" xfId="0" applyFont="1" applyFill="1" applyBorder="1" applyAlignment="1">
      <alignment horizontal="center" vertical="center" wrapText="1"/>
    </xf>
    <xf numFmtId="20" fontId="41" fillId="21" borderId="4" xfId="0" applyNumberFormat="1" applyFont="1" applyFill="1" applyBorder="1" applyAlignment="1">
      <alignment horizontal="center" vertical="center" wrapText="1"/>
    </xf>
    <xf numFmtId="0" fontId="42" fillId="21" borderId="5" xfId="0" applyFont="1" applyFill="1" applyBorder="1" applyAlignment="1">
      <alignment horizontal="center" vertical="center" wrapText="1"/>
    </xf>
    <xf numFmtId="20" fontId="41" fillId="21" borderId="5" xfId="0" applyNumberFormat="1" applyFont="1" applyFill="1" applyBorder="1" applyAlignment="1">
      <alignment horizontal="center" vertical="center" wrapText="1"/>
    </xf>
    <xf numFmtId="9" fontId="41" fillId="21" borderId="5" xfId="1" applyFont="1" applyFill="1" applyBorder="1" applyAlignment="1">
      <alignment horizontal="center" vertical="center" wrapText="1"/>
    </xf>
    <xf numFmtId="0" fontId="20" fillId="13" borderId="7" xfId="0" applyFont="1" applyFill="1" applyBorder="1" applyAlignment="1">
      <alignment horizontal="justify" vertical="center" wrapText="1"/>
    </xf>
    <xf numFmtId="9" fontId="26" fillId="21" borderId="4" xfId="1" applyFont="1" applyFill="1" applyBorder="1" applyAlignment="1">
      <alignment horizontal="center" vertical="center"/>
    </xf>
    <xf numFmtId="1" fontId="27" fillId="21" borderId="4" xfId="0" applyNumberFormat="1" applyFont="1" applyFill="1" applyBorder="1" applyAlignment="1">
      <alignment horizontal="center" vertical="center" wrapText="1"/>
    </xf>
    <xf numFmtId="9" fontId="27" fillId="21" borderId="4" xfId="0" applyNumberFormat="1" applyFont="1" applyFill="1" applyBorder="1" applyAlignment="1">
      <alignment horizontal="center" vertical="center" wrapText="1"/>
    </xf>
    <xf numFmtId="20" fontId="27" fillId="21" borderId="4" xfId="0" applyNumberFormat="1" applyFont="1" applyFill="1" applyBorder="1" applyAlignment="1">
      <alignment horizontal="center" vertical="center" wrapText="1"/>
    </xf>
    <xf numFmtId="0" fontId="43" fillId="9" borderId="4" xfId="0" applyFont="1" applyFill="1" applyBorder="1" applyAlignment="1">
      <alignment horizontal="center" vertical="center" wrapText="1"/>
    </xf>
    <xf numFmtId="0" fontId="27" fillId="21" borderId="4" xfId="0" applyFont="1" applyFill="1" applyBorder="1" applyAlignment="1">
      <alignment horizontal="justify" vertical="center" wrapText="1"/>
    </xf>
    <xf numFmtId="0" fontId="26" fillId="21" borderId="4" xfId="0" applyFont="1" applyFill="1" applyBorder="1" applyAlignment="1">
      <alignment horizontal="left" vertical="center" wrapText="1"/>
    </xf>
    <xf numFmtId="9" fontId="26" fillId="21" borderId="4" xfId="0" applyNumberFormat="1" applyFont="1" applyFill="1" applyBorder="1" applyAlignment="1">
      <alignment horizontal="center" vertical="center"/>
    </xf>
    <xf numFmtId="10" fontId="27" fillId="21" borderId="4" xfId="0" applyNumberFormat="1" applyFont="1" applyFill="1" applyBorder="1" applyAlignment="1">
      <alignment horizontal="center" vertical="center" wrapText="1"/>
    </xf>
    <xf numFmtId="0" fontId="43" fillId="6" borderId="4" xfId="0" applyFont="1" applyFill="1" applyBorder="1" applyAlignment="1">
      <alignment horizontal="center" vertical="center" wrapText="1"/>
    </xf>
    <xf numFmtId="9" fontId="26" fillId="21" borderId="5" xfId="0" applyNumberFormat="1" applyFont="1" applyFill="1" applyBorder="1" applyAlignment="1">
      <alignment horizontal="center" vertical="center"/>
    </xf>
    <xf numFmtId="1" fontId="27" fillId="21" borderId="5" xfId="0" applyNumberFormat="1" applyFont="1" applyFill="1" applyBorder="1" applyAlignment="1">
      <alignment horizontal="center" vertical="center" wrapText="1"/>
    </xf>
    <xf numFmtId="10" fontId="27" fillId="21" borderId="5" xfId="0" applyNumberFormat="1" applyFont="1" applyFill="1" applyBorder="1" applyAlignment="1">
      <alignment horizontal="center" vertical="center" wrapText="1"/>
    </xf>
    <xf numFmtId="20" fontId="27" fillId="21" borderId="5" xfId="0" applyNumberFormat="1" applyFont="1" applyFill="1" applyBorder="1" applyAlignment="1">
      <alignment horizontal="center" vertical="center" wrapText="1"/>
    </xf>
    <xf numFmtId="0" fontId="43" fillId="6" borderId="5" xfId="0" applyFont="1" applyFill="1" applyBorder="1" applyAlignment="1">
      <alignment horizontal="center" vertical="center" wrapText="1"/>
    </xf>
    <xf numFmtId="0" fontId="27" fillId="21" borderId="5" xfId="0" applyFont="1" applyFill="1" applyBorder="1" applyAlignment="1">
      <alignment horizontal="justify" vertical="center" wrapText="1"/>
    </xf>
    <xf numFmtId="0" fontId="26" fillId="21" borderId="5" xfId="0" applyFont="1" applyFill="1" applyBorder="1" applyAlignment="1">
      <alignment horizontal="left" vertical="center" wrapText="1"/>
    </xf>
    <xf numFmtId="9" fontId="26" fillId="21" borderId="26" xfId="0" applyNumberFormat="1" applyFont="1" applyFill="1" applyBorder="1" applyAlignment="1">
      <alignment horizontal="center" vertical="center"/>
    </xf>
    <xf numFmtId="0" fontId="27" fillId="21" borderId="27" xfId="0" applyFont="1" applyFill="1" applyBorder="1" applyAlignment="1">
      <alignment horizontal="center" vertical="center" wrapText="1"/>
    </xf>
    <xf numFmtId="10" fontId="27" fillId="21" borderId="27" xfId="1" applyNumberFormat="1" applyFont="1" applyFill="1" applyBorder="1" applyAlignment="1">
      <alignment horizontal="center" vertical="center" wrapText="1"/>
    </xf>
    <xf numFmtId="20" fontId="27" fillId="21" borderId="27" xfId="0" applyNumberFormat="1" applyFont="1" applyFill="1" applyBorder="1" applyAlignment="1">
      <alignment horizontal="center" vertical="center"/>
    </xf>
    <xf numFmtId="0" fontId="44" fillId="9" borderId="27" xfId="0" applyFont="1" applyFill="1" applyBorder="1" applyAlignment="1">
      <alignment horizontal="center" vertical="center" wrapText="1"/>
    </xf>
    <xf numFmtId="2" fontId="27" fillId="21" borderId="27" xfId="0" applyNumberFormat="1" applyFont="1" applyFill="1" applyBorder="1" applyAlignment="1">
      <alignment horizontal="left" vertical="center" wrapText="1"/>
    </xf>
    <xf numFmtId="0" fontId="26" fillId="21" borderId="27" xfId="0" applyFont="1" applyFill="1" applyBorder="1" applyAlignment="1">
      <alignment horizontal="left" vertical="center" wrapText="1"/>
    </xf>
    <xf numFmtId="9" fontId="26" fillId="21" borderId="27" xfId="0" applyNumberFormat="1" applyFont="1" applyFill="1" applyBorder="1" applyAlignment="1">
      <alignment horizontal="center" vertical="center"/>
    </xf>
    <xf numFmtId="0" fontId="27" fillId="21" borderId="27" xfId="0" applyFont="1" applyFill="1" applyBorder="1" applyAlignment="1" applyProtection="1">
      <alignment horizontal="left" vertical="center" wrapText="1"/>
    </xf>
    <xf numFmtId="0" fontId="27" fillId="21" borderId="27" xfId="0" applyFont="1" applyFill="1" applyBorder="1" applyAlignment="1">
      <alignment horizontal="left" vertical="center" wrapText="1"/>
    </xf>
    <xf numFmtId="0" fontId="26" fillId="21" borderId="28" xfId="0" applyFont="1" applyFill="1" applyBorder="1" applyAlignment="1">
      <alignment horizontal="left" vertical="center" wrapText="1"/>
    </xf>
    <xf numFmtId="9" fontId="26" fillId="21" borderId="29" xfId="0" applyNumberFormat="1" applyFont="1" applyFill="1" applyBorder="1" applyAlignment="1">
      <alignment horizontal="center" vertical="center"/>
    </xf>
    <xf numFmtId="0" fontId="27" fillId="21" borderId="30" xfId="0" applyFont="1" applyFill="1" applyBorder="1" applyAlignment="1">
      <alignment horizontal="center" vertical="center" wrapText="1"/>
    </xf>
    <xf numFmtId="10" fontId="27" fillId="21" borderId="30" xfId="1" applyNumberFormat="1" applyFont="1" applyFill="1" applyBorder="1" applyAlignment="1">
      <alignment horizontal="center" vertical="center" wrapText="1"/>
    </xf>
    <xf numFmtId="20" fontId="27" fillId="21" borderId="30" xfId="0" applyNumberFormat="1" applyFont="1" applyFill="1" applyBorder="1" applyAlignment="1">
      <alignment horizontal="center" vertical="center"/>
    </xf>
    <xf numFmtId="0" fontId="44" fillId="9" borderId="30" xfId="0" applyFont="1" applyFill="1" applyBorder="1" applyAlignment="1">
      <alignment horizontal="center" vertical="center" wrapText="1"/>
    </xf>
    <xf numFmtId="0" fontId="27" fillId="21" borderId="30" xfId="0" applyFont="1" applyFill="1" applyBorder="1" applyAlignment="1">
      <alignment horizontal="left" vertical="center" wrapText="1"/>
    </xf>
    <xf numFmtId="0" fontId="26" fillId="21" borderId="30" xfId="0" applyFont="1" applyFill="1" applyBorder="1" applyAlignment="1">
      <alignment horizontal="left" vertical="center" wrapText="1"/>
    </xf>
    <xf numFmtId="9" fontId="26" fillId="21" borderId="30" xfId="0" applyNumberFormat="1" applyFont="1" applyFill="1" applyBorder="1" applyAlignment="1">
      <alignment horizontal="center" vertical="center"/>
    </xf>
    <xf numFmtId="0" fontId="27" fillId="21" borderId="30" xfId="0" applyFont="1" applyFill="1" applyBorder="1" applyAlignment="1" applyProtection="1">
      <alignment horizontal="left" vertical="center" wrapText="1"/>
    </xf>
    <xf numFmtId="0" fontId="26" fillId="21" borderId="31" xfId="0" applyFont="1" applyFill="1" applyBorder="1" applyAlignment="1">
      <alignment horizontal="left" vertical="center" wrapText="1"/>
    </xf>
    <xf numFmtId="9" fontId="26" fillId="21" borderId="26" xfId="0" applyNumberFormat="1" applyFont="1" applyFill="1" applyBorder="1" applyAlignment="1">
      <alignment horizontal="center" vertical="center" wrapText="1"/>
    </xf>
    <xf numFmtId="170" fontId="26" fillId="21" borderId="27" xfId="37" applyNumberFormat="1" applyFont="1" applyFill="1" applyBorder="1" applyAlignment="1">
      <alignment horizontal="center" vertical="center"/>
    </xf>
    <xf numFmtId="10" fontId="26" fillId="21" borderId="27" xfId="1" applyNumberFormat="1" applyFont="1" applyFill="1" applyBorder="1" applyAlignment="1">
      <alignment horizontal="center" vertical="center"/>
    </xf>
    <xf numFmtId="9" fontId="26" fillId="21" borderId="27" xfId="0" applyNumberFormat="1" applyFont="1" applyFill="1" applyBorder="1" applyAlignment="1">
      <alignment horizontal="center" vertical="center" wrapText="1"/>
    </xf>
    <xf numFmtId="9" fontId="26" fillId="21" borderId="29" xfId="0" applyNumberFormat="1" applyFont="1" applyFill="1" applyBorder="1" applyAlignment="1">
      <alignment horizontal="center" vertical="center" wrapText="1"/>
    </xf>
    <xf numFmtId="170" fontId="26" fillId="21" borderId="30" xfId="37" applyNumberFormat="1" applyFont="1" applyFill="1" applyBorder="1" applyAlignment="1">
      <alignment horizontal="center" vertical="center"/>
    </xf>
    <xf numFmtId="10" fontId="26" fillId="21" borderId="30" xfId="1" applyNumberFormat="1" applyFont="1" applyFill="1" applyBorder="1" applyAlignment="1">
      <alignment horizontal="center" vertical="center"/>
    </xf>
    <xf numFmtId="0" fontId="27" fillId="21" borderId="30" xfId="0" applyFont="1" applyFill="1" applyBorder="1" applyAlignment="1">
      <alignment horizontal="center" vertical="center"/>
    </xf>
    <xf numFmtId="0" fontId="44" fillId="6" borderId="30" xfId="0" applyFont="1" applyFill="1" applyBorder="1" applyAlignment="1">
      <alignment horizontal="center" vertical="center" wrapText="1"/>
    </xf>
    <xf numFmtId="9" fontId="26" fillId="21" borderId="30" xfId="0" applyNumberFormat="1" applyFont="1" applyFill="1" applyBorder="1" applyAlignment="1">
      <alignment horizontal="center" vertical="center" wrapText="1"/>
    </xf>
    <xf numFmtId="0" fontId="26" fillId="21" borderId="30" xfId="0" applyFont="1" applyFill="1" applyBorder="1" applyAlignment="1" applyProtection="1">
      <alignment horizontal="left" vertical="center" wrapText="1"/>
    </xf>
    <xf numFmtId="9" fontId="27" fillId="21" borderId="26" xfId="0" applyNumberFormat="1" applyFont="1" applyFill="1" applyBorder="1" applyAlignment="1">
      <alignment horizontal="center" vertical="center"/>
    </xf>
    <xf numFmtId="1" fontId="27" fillId="21" borderId="27" xfId="0" applyNumberFormat="1" applyFont="1" applyFill="1" applyBorder="1" applyAlignment="1">
      <alignment horizontal="center" vertical="center"/>
    </xf>
    <xf numFmtId="9" fontId="27" fillId="21" borderId="27" xfId="0" applyNumberFormat="1" applyFont="1" applyFill="1" applyBorder="1" applyAlignment="1">
      <alignment horizontal="center" vertical="center"/>
    </xf>
    <xf numFmtId="0" fontId="27" fillId="21" borderId="27" xfId="0" applyFont="1" applyFill="1" applyBorder="1" applyAlignment="1">
      <alignment horizontal="center" vertical="center"/>
    </xf>
    <xf numFmtId="0" fontId="44" fillId="8" borderId="27" xfId="0" applyFont="1" applyFill="1" applyBorder="1" applyAlignment="1">
      <alignment horizontal="center" vertical="center"/>
    </xf>
    <xf numFmtId="0" fontId="45" fillId="21" borderId="27" xfId="0" applyFont="1" applyFill="1" applyBorder="1" applyAlignment="1">
      <alignment horizontal="left" vertical="center" wrapText="1"/>
    </xf>
    <xf numFmtId="1" fontId="27" fillId="21" borderId="30" xfId="0" applyNumberFormat="1" applyFont="1" applyFill="1" applyBorder="1" applyAlignment="1">
      <alignment horizontal="center" vertical="center"/>
    </xf>
    <xf numFmtId="9" fontId="27" fillId="21" borderId="30" xfId="0" applyNumberFormat="1" applyFont="1" applyFill="1" applyBorder="1" applyAlignment="1">
      <alignment horizontal="center" vertical="center"/>
    </xf>
    <xf numFmtId="0" fontId="44" fillId="7" borderId="30" xfId="0" applyFont="1" applyFill="1" applyBorder="1" applyAlignment="1">
      <alignment horizontal="center" vertical="center"/>
    </xf>
    <xf numFmtId="0" fontId="44" fillId="8" borderId="30" xfId="0" applyFont="1" applyFill="1" applyBorder="1" applyAlignment="1">
      <alignment horizontal="center" vertical="center"/>
    </xf>
    <xf numFmtId="0" fontId="27" fillId="21" borderId="31" xfId="0" applyFont="1" applyFill="1" applyBorder="1" applyAlignment="1">
      <alignment horizontal="left" vertical="center" wrapText="1"/>
    </xf>
    <xf numFmtId="0" fontId="27" fillId="21" borderId="4" xfId="0" applyFont="1" applyFill="1" applyBorder="1" applyAlignment="1">
      <alignment horizontal="center" vertical="center" wrapText="1"/>
    </xf>
    <xf numFmtId="0" fontId="43" fillId="7" borderId="4" xfId="0" applyFont="1" applyFill="1" applyBorder="1" applyAlignment="1">
      <alignment horizontal="center" vertical="center"/>
    </xf>
    <xf numFmtId="0" fontId="27" fillId="21" borderId="4" xfId="0" applyFont="1" applyFill="1" applyBorder="1" applyAlignment="1">
      <alignment horizontal="left" vertical="center" wrapText="1"/>
    </xf>
    <xf numFmtId="0" fontId="46" fillId="21" borderId="4" xfId="0" applyNumberFormat="1" applyFont="1" applyFill="1" applyBorder="1" applyAlignment="1">
      <alignment horizontal="center" vertical="center" wrapText="1"/>
    </xf>
    <xf numFmtId="2" fontId="27" fillId="21" borderId="4" xfId="0" applyNumberFormat="1" applyFont="1" applyFill="1" applyBorder="1" applyAlignment="1">
      <alignment horizontal="center" vertical="center" wrapText="1"/>
    </xf>
    <xf numFmtId="0" fontId="26" fillId="21" borderId="4" xfId="0" applyNumberFormat="1" applyFont="1" applyFill="1" applyBorder="1" applyAlignment="1">
      <alignment horizontal="center" vertical="center" wrapText="1"/>
    </xf>
    <xf numFmtId="0" fontId="27" fillId="21" borderId="4" xfId="1" applyNumberFormat="1" applyFont="1" applyFill="1" applyBorder="1" applyAlignment="1">
      <alignment horizontal="center" vertical="center" wrapText="1"/>
    </xf>
    <xf numFmtId="168" fontId="27" fillId="21" borderId="4" xfId="0" applyNumberFormat="1" applyFont="1" applyFill="1" applyBorder="1" applyAlignment="1">
      <alignment horizontal="center" vertical="center" wrapText="1"/>
    </xf>
    <xf numFmtId="0" fontId="26" fillId="21" borderId="4" xfId="0" applyFont="1" applyFill="1" applyBorder="1" applyAlignment="1">
      <alignment horizontal="center" vertical="center" wrapText="1"/>
    </xf>
    <xf numFmtId="9" fontId="26" fillId="21" borderId="4" xfId="0" applyNumberFormat="1" applyFont="1" applyFill="1" applyBorder="1" applyAlignment="1">
      <alignment horizontal="center" vertical="center" wrapText="1"/>
    </xf>
    <xf numFmtId="9" fontId="26" fillId="21" borderId="11" xfId="0" applyNumberFormat="1" applyFont="1" applyFill="1" applyBorder="1" applyAlignment="1">
      <alignment horizontal="center" vertical="center" wrapText="1"/>
    </xf>
    <xf numFmtId="170" fontId="26" fillId="21" borderId="11" xfId="37" applyNumberFormat="1" applyFont="1" applyFill="1" applyBorder="1" applyAlignment="1">
      <alignment horizontal="center" vertical="center"/>
    </xf>
    <xf numFmtId="10" fontId="26" fillId="21" borderId="11" xfId="1" applyNumberFormat="1" applyFont="1" applyFill="1" applyBorder="1" applyAlignment="1">
      <alignment horizontal="center" vertical="center"/>
    </xf>
    <xf numFmtId="0" fontId="27" fillId="21" borderId="11" xfId="0" applyFont="1" applyFill="1" applyBorder="1" applyAlignment="1">
      <alignment horizontal="center" vertical="center"/>
    </xf>
    <xf numFmtId="0" fontId="43" fillId="7" borderId="11" xfId="0" applyFont="1" applyFill="1" applyBorder="1" applyAlignment="1">
      <alignment horizontal="center" vertical="center" wrapText="1"/>
    </xf>
    <xf numFmtId="0" fontId="26" fillId="21" borderId="11" xfId="0" applyFont="1" applyFill="1" applyBorder="1" applyAlignment="1">
      <alignment horizontal="left" vertical="center" wrapText="1"/>
    </xf>
    <xf numFmtId="0" fontId="26" fillId="21" borderId="11" xfId="0" applyFont="1" applyFill="1" applyBorder="1" applyAlignment="1">
      <alignment horizontal="center" vertical="center" wrapText="1"/>
    </xf>
    <xf numFmtId="170" fontId="26" fillId="21" borderId="5" xfId="37" applyNumberFormat="1" applyFont="1" applyFill="1" applyBorder="1" applyAlignment="1">
      <alignment horizontal="center" vertical="center"/>
    </xf>
    <xf numFmtId="10" fontId="26" fillId="21" borderId="5" xfId="1" applyNumberFormat="1" applyFont="1" applyFill="1" applyBorder="1" applyAlignment="1">
      <alignment horizontal="center" vertical="center"/>
    </xf>
    <xf numFmtId="0" fontId="27" fillId="21" borderId="5" xfId="0" applyFont="1" applyFill="1" applyBorder="1" applyAlignment="1">
      <alignment horizontal="center" vertical="center"/>
    </xf>
    <xf numFmtId="0" fontId="43" fillId="7" borderId="5" xfId="0" applyFont="1" applyFill="1" applyBorder="1" applyAlignment="1">
      <alignment horizontal="center" vertical="center" wrapText="1"/>
    </xf>
    <xf numFmtId="0" fontId="26" fillId="21" borderId="5" xfId="0" applyFont="1" applyFill="1" applyBorder="1" applyAlignment="1">
      <alignment horizontal="center" vertical="center" wrapText="1"/>
    </xf>
    <xf numFmtId="0" fontId="0" fillId="21" borderId="11" xfId="0" applyFont="1" applyFill="1" applyBorder="1" applyAlignment="1">
      <alignment horizontal="center" vertical="center" wrapText="1"/>
    </xf>
    <xf numFmtId="10" fontId="26" fillId="21" borderId="11" xfId="0" applyNumberFormat="1" applyFont="1" applyFill="1" applyBorder="1" applyAlignment="1">
      <alignment horizontal="center" vertical="center" wrapText="1"/>
    </xf>
    <xf numFmtId="0" fontId="43" fillId="9" borderId="11" xfId="0" applyFont="1" applyFill="1" applyBorder="1" applyAlignment="1">
      <alignment horizontal="center" vertical="center" wrapText="1"/>
    </xf>
    <xf numFmtId="0" fontId="26" fillId="21" borderId="11" xfId="0" applyFont="1" applyFill="1" applyBorder="1" applyAlignment="1" applyProtection="1">
      <alignment horizontal="left" vertical="center" wrapText="1"/>
    </xf>
    <xf numFmtId="0" fontId="22" fillId="0" borderId="14" xfId="0" applyFont="1" applyFill="1" applyBorder="1" applyAlignment="1">
      <alignment horizontal="center" vertical="center"/>
    </xf>
    <xf numFmtId="9" fontId="41" fillId="21" borderId="5" xfId="0" applyNumberFormat="1" applyFont="1" applyFill="1" applyBorder="1" applyAlignment="1">
      <alignment horizontal="center" vertical="center" wrapText="1"/>
    </xf>
    <xf numFmtId="0" fontId="20" fillId="13" borderId="7" xfId="0" applyFont="1" applyFill="1" applyBorder="1" applyAlignment="1">
      <alignment vertical="center" wrapText="1"/>
    </xf>
    <xf numFmtId="0" fontId="20" fillId="13" borderId="8" xfId="0" applyFont="1" applyFill="1" applyBorder="1" applyAlignment="1">
      <alignment vertical="center" wrapText="1"/>
    </xf>
    <xf numFmtId="0" fontId="20" fillId="13" borderId="9" xfId="0" applyFont="1" applyFill="1" applyBorder="1" applyAlignment="1">
      <alignment vertical="center" wrapText="1"/>
    </xf>
    <xf numFmtId="172" fontId="0" fillId="0" borderId="4" xfId="0" applyNumberFormat="1" applyBorder="1" applyAlignment="1">
      <alignment horizontal="center" vertical="center"/>
    </xf>
    <xf numFmtId="0" fontId="43" fillId="24" borderId="4" xfId="0" applyFont="1" applyFill="1" applyBorder="1" applyAlignment="1">
      <alignment horizontal="center" vertical="center" wrapText="1"/>
    </xf>
    <xf numFmtId="9" fontId="27" fillId="21" borderId="27" xfId="1" applyFont="1" applyFill="1" applyBorder="1" applyAlignment="1">
      <alignment horizontal="center" vertical="center" wrapText="1"/>
    </xf>
    <xf numFmtId="9" fontId="27" fillId="21" borderId="30" xfId="1" applyFont="1" applyFill="1" applyBorder="1" applyAlignment="1">
      <alignment horizontal="center" vertical="center" wrapText="1"/>
    </xf>
    <xf numFmtId="0" fontId="0" fillId="0" borderId="0" xfId="0"/>
    <xf numFmtId="0" fontId="0" fillId="0" borderId="4" xfId="0" applyFont="1" applyBorder="1" applyAlignment="1">
      <alignment horizontal="center" vertical="center" wrapText="1"/>
    </xf>
    <xf numFmtId="0" fontId="0" fillId="0" borderId="0" xfId="0" pivotButton="1"/>
    <xf numFmtId="0" fontId="0" fillId="0" borderId="0" xfId="0" applyAlignment="1">
      <alignment horizontal="center" vertical="center"/>
    </xf>
    <xf numFmtId="0" fontId="0" fillId="0" borderId="20" xfId="0" pivotButton="1" applyBorder="1" applyAlignment="1">
      <alignment horizontal="center" vertical="center"/>
    </xf>
    <xf numFmtId="0" fontId="0" fillId="0" borderId="20" xfId="0" applyBorder="1" applyAlignment="1">
      <alignment horizontal="center" vertical="center"/>
    </xf>
    <xf numFmtId="9" fontId="0" fillId="0" borderId="20" xfId="0" applyNumberFormat="1" applyBorder="1" applyAlignment="1">
      <alignment horizontal="center" vertical="center"/>
    </xf>
    <xf numFmtId="0" fontId="0" fillId="19" borderId="20" xfId="0" applyFill="1" applyBorder="1" applyAlignment="1">
      <alignment horizontal="center" vertical="center"/>
    </xf>
    <xf numFmtId="9" fontId="0" fillId="19" borderId="20" xfId="0" applyNumberFormat="1" applyFill="1" applyBorder="1" applyAlignment="1">
      <alignment horizontal="center" vertical="center"/>
    </xf>
    <xf numFmtId="0" fontId="0" fillId="0" borderId="21" xfId="0" applyBorder="1" applyAlignment="1">
      <alignment horizontal="center" vertical="center"/>
    </xf>
    <xf numFmtId="0" fontId="0" fillId="0" borderId="22" xfId="0" pivotButton="1" applyBorder="1" applyAlignment="1">
      <alignment horizontal="center"/>
    </xf>
    <xf numFmtId="0" fontId="0" fillId="0" borderId="22" xfId="0" applyBorder="1" applyAlignment="1">
      <alignment horizontal="left" vertical="center"/>
    </xf>
    <xf numFmtId="0" fontId="0" fillId="0" borderId="24" xfId="0" applyBorder="1" applyAlignment="1">
      <alignment horizontal="center" vertical="center"/>
    </xf>
    <xf numFmtId="0" fontId="0" fillId="0" borderId="25" xfId="0" applyBorder="1" applyAlignment="1">
      <alignment vertical="center" wrapText="1"/>
    </xf>
    <xf numFmtId="0" fontId="0" fillId="0" borderId="25" xfId="0" applyBorder="1" applyAlignment="1">
      <alignment horizontal="center" vertical="center"/>
    </xf>
    <xf numFmtId="9" fontId="0" fillId="0" borderId="25" xfId="0" applyNumberFormat="1" applyBorder="1" applyAlignment="1">
      <alignment horizontal="center" vertical="center"/>
    </xf>
    <xf numFmtId="0" fontId="0" fillId="0" borderId="24" xfId="0" applyBorder="1" applyAlignment="1">
      <alignment vertical="center"/>
    </xf>
    <xf numFmtId="0" fontId="0" fillId="0" borderId="24" xfId="0" pivotButton="1" applyBorder="1" applyAlignment="1">
      <alignment horizontal="center" vertical="center" wrapText="1"/>
    </xf>
    <xf numFmtId="0" fontId="0" fillId="0" borderId="24" xfId="0" applyBorder="1" applyAlignment="1">
      <alignment horizontal="center" vertical="center" wrapText="1"/>
    </xf>
    <xf numFmtId="1" fontId="0" fillId="0" borderId="25" xfId="0" applyNumberFormat="1" applyBorder="1" applyAlignment="1">
      <alignment horizontal="center" vertical="center"/>
    </xf>
    <xf numFmtId="171" fontId="0" fillId="0" borderId="25" xfId="0" applyNumberFormat="1" applyBorder="1" applyAlignment="1">
      <alignment horizontal="center" vertical="center"/>
    </xf>
    <xf numFmtId="0" fontId="0" fillId="0" borderId="23" xfId="0" applyBorder="1" applyAlignment="1">
      <alignment horizontal="left" vertical="center"/>
    </xf>
    <xf numFmtId="0" fontId="0" fillId="0" borderId="21" xfId="0" applyNumberFormat="1" applyBorder="1" applyAlignment="1">
      <alignment horizontal="center" vertical="center"/>
    </xf>
    <xf numFmtId="0" fontId="0" fillId="0" borderId="0" xfId="0" pivotButton="1" applyAlignment="1">
      <alignment wrapText="1"/>
    </xf>
    <xf numFmtId="0" fontId="0" fillId="0" borderId="4" xfId="0" applyBorder="1"/>
    <xf numFmtId="0" fontId="0" fillId="0" borderId="4" xfId="0" pivotButton="1" applyBorder="1" applyAlignment="1">
      <alignment horizontal="center" wrapText="1"/>
    </xf>
    <xf numFmtId="0" fontId="0" fillId="0" borderId="4" xfId="0" pivotButton="1" applyBorder="1" applyAlignment="1">
      <alignment horizontal="center"/>
    </xf>
    <xf numFmtId="0" fontId="0" fillId="0" borderId="4" xfId="0" applyBorder="1" applyAlignment="1">
      <alignment horizontal="center"/>
    </xf>
    <xf numFmtId="0" fontId="0" fillId="0" borderId="4" xfId="0" applyNumberFormat="1" applyBorder="1" applyAlignment="1">
      <alignment horizontal="center"/>
    </xf>
    <xf numFmtId="0" fontId="0" fillId="0" borderId="4" xfId="0" applyBorder="1" applyAlignment="1">
      <alignment horizontal="left" vertical="center"/>
    </xf>
    <xf numFmtId="0" fontId="0" fillId="25" borderId="4" xfId="0" applyFill="1" applyBorder="1" applyAlignment="1">
      <alignment horizontal="center" vertical="center"/>
    </xf>
    <xf numFmtId="0" fontId="0" fillId="0" borderId="4" xfId="0" pivotButton="1" applyBorder="1"/>
    <xf numFmtId="0" fontId="0" fillId="0" borderId="4" xfId="0" pivotButton="1" applyBorder="1" applyAlignment="1">
      <alignment horizontal="center" vertical="center"/>
    </xf>
    <xf numFmtId="0" fontId="0" fillId="0" borderId="4" xfId="0" applyBorder="1" applyAlignment="1">
      <alignment horizontal="left" vertical="center" wrapText="1"/>
    </xf>
    <xf numFmtId="0" fontId="0" fillId="0" borderId="5" xfId="0" applyFont="1" applyBorder="1" applyAlignment="1">
      <alignment horizontal="center" vertical="center" wrapText="1"/>
    </xf>
    <xf numFmtId="0" fontId="0" fillId="0" borderId="5" xfId="0" applyFont="1" applyFill="1" applyBorder="1" applyAlignment="1">
      <alignment horizontal="center" vertical="center" wrapText="1"/>
    </xf>
    <xf numFmtId="0" fontId="0" fillId="11" borderId="32" xfId="0" applyFont="1" applyFill="1" applyBorder="1" applyAlignment="1">
      <alignment horizontal="center" vertical="center" wrapText="1"/>
    </xf>
    <xf numFmtId="0" fontId="0" fillId="11" borderId="9" xfId="0" applyFont="1" applyFill="1" applyBorder="1" applyAlignment="1">
      <alignment horizontal="center" vertical="center" wrapText="1"/>
    </xf>
    <xf numFmtId="0" fontId="0" fillId="0" borderId="7" xfId="0" applyFont="1" applyFill="1" applyBorder="1" applyAlignment="1">
      <alignment horizontal="center" vertical="center" wrapText="1"/>
    </xf>
    <xf numFmtId="0" fontId="0" fillId="0" borderId="32" xfId="0" applyFont="1" applyFill="1" applyBorder="1" applyAlignment="1">
      <alignment horizontal="center" vertical="center" wrapText="1"/>
    </xf>
    <xf numFmtId="0" fontId="0" fillId="0" borderId="9" xfId="0" applyFont="1" applyFill="1" applyBorder="1" applyAlignment="1">
      <alignment horizontal="center" vertical="center" wrapText="1"/>
    </xf>
    <xf numFmtId="49" fontId="0" fillId="11" borderId="5" xfId="0" applyNumberFormat="1" applyFont="1" applyFill="1" applyBorder="1" applyAlignment="1">
      <alignment horizontal="center" vertical="center" wrapText="1"/>
    </xf>
    <xf numFmtId="0" fontId="7" fillId="27" borderId="11" xfId="0" applyFont="1" applyFill="1" applyBorder="1" applyAlignment="1">
      <alignment horizontal="center" vertical="center" wrapText="1"/>
    </xf>
    <xf numFmtId="0" fontId="7" fillId="27" borderId="12" xfId="0" applyFont="1" applyFill="1" applyBorder="1" applyAlignment="1">
      <alignment horizontal="center" vertical="center"/>
    </xf>
    <xf numFmtId="0" fontId="7" fillId="27" borderId="12" xfId="0" applyFont="1" applyFill="1" applyBorder="1" applyAlignment="1">
      <alignment vertical="center"/>
    </xf>
    <xf numFmtId="9" fontId="0" fillId="13" borderId="5" xfId="0" applyNumberFormat="1" applyFont="1" applyFill="1" applyBorder="1" applyAlignment="1">
      <alignment horizontal="center" vertical="center" wrapText="1"/>
    </xf>
    <xf numFmtId="1" fontId="0" fillId="13" borderId="5" xfId="0" applyNumberFormat="1" applyFont="1" applyFill="1" applyBorder="1" applyAlignment="1">
      <alignment horizontal="center" vertical="center" wrapText="1"/>
    </xf>
    <xf numFmtId="20" fontId="0" fillId="13" borderId="4" xfId="0" applyNumberFormat="1" applyFont="1" applyFill="1" applyBorder="1" applyAlignment="1">
      <alignment horizontal="center" vertical="center" wrapText="1"/>
    </xf>
    <xf numFmtId="0" fontId="9" fillId="13" borderId="4" xfId="0" applyNumberFormat="1" applyFont="1" applyFill="1" applyBorder="1" applyAlignment="1">
      <alignment horizontal="center" vertical="center" wrapText="1"/>
    </xf>
    <xf numFmtId="0" fontId="0" fillId="13" borderId="4" xfId="0" applyNumberFormat="1" applyFont="1" applyFill="1" applyBorder="1" applyAlignment="1">
      <alignment horizontal="center" vertical="center" wrapText="1"/>
    </xf>
    <xf numFmtId="0" fontId="0" fillId="13" borderId="4" xfId="0" applyFont="1" applyFill="1" applyBorder="1" applyAlignment="1">
      <alignment horizontal="center" vertical="center" wrapText="1"/>
    </xf>
    <xf numFmtId="0" fontId="11" fillId="13" borderId="4" xfId="0" applyFont="1" applyFill="1" applyBorder="1" applyAlignment="1">
      <alignment horizontal="center" vertical="center" wrapText="1"/>
    </xf>
    <xf numFmtId="0" fontId="27" fillId="0" borderId="4" xfId="0" applyFont="1" applyFill="1" applyBorder="1" applyAlignment="1">
      <alignment horizontal="center" vertical="center" wrapText="1"/>
    </xf>
    <xf numFmtId="0" fontId="27" fillId="0" borderId="17" xfId="0" applyFont="1" applyFill="1" applyBorder="1" applyAlignment="1">
      <alignment horizontal="left" vertical="center" wrapText="1"/>
    </xf>
    <xf numFmtId="0" fontId="27" fillId="0" borderId="4" xfId="0" applyFont="1" applyFill="1" applyBorder="1" applyAlignment="1">
      <alignment horizontal="justify" vertical="center" wrapText="1"/>
    </xf>
    <xf numFmtId="2" fontId="0" fillId="0" borderId="5" xfId="0" applyNumberFormat="1" applyFont="1" applyFill="1" applyBorder="1" applyAlignment="1">
      <alignment horizontal="center" vertical="center" wrapText="1"/>
    </xf>
    <xf numFmtId="0" fontId="11" fillId="0" borderId="4" xfId="0" applyFont="1" applyFill="1" applyBorder="1" applyAlignment="1">
      <alignment horizontal="justify" vertical="center" wrapText="1"/>
    </xf>
    <xf numFmtId="9" fontId="0" fillId="0" borderId="5" xfId="1" applyNumberFormat="1" applyFont="1" applyFill="1" applyBorder="1" applyAlignment="1">
      <alignment horizontal="center" vertical="center" wrapText="1"/>
    </xf>
    <xf numFmtId="20" fontId="11" fillId="0" borderId="4" xfId="0" applyNumberFormat="1" applyFont="1" applyFill="1" applyBorder="1" applyAlignment="1">
      <alignment horizontal="center" vertical="center" wrapText="1"/>
    </xf>
    <xf numFmtId="10" fontId="0" fillId="0" borderId="5" xfId="0" applyNumberFormat="1" applyFont="1" applyFill="1" applyBorder="1" applyAlignment="1">
      <alignment horizontal="center" vertical="center" wrapText="1"/>
    </xf>
    <xf numFmtId="170" fontId="48" fillId="0" borderId="33" xfId="37" applyNumberFormat="1" applyFont="1" applyFill="1" applyBorder="1" applyAlignment="1">
      <alignment vertical="center"/>
    </xf>
    <xf numFmtId="170" fontId="48" fillId="0" borderId="4" xfId="37" applyNumberFormat="1" applyFont="1" applyFill="1" applyBorder="1" applyAlignment="1">
      <alignment vertical="center"/>
    </xf>
    <xf numFmtId="10" fontId="48" fillId="0" borderId="4" xfId="1" applyNumberFormat="1" applyFont="1" applyFill="1" applyBorder="1" applyAlignment="1">
      <alignment vertical="center"/>
    </xf>
    <xf numFmtId="0" fontId="48" fillId="0" borderId="16" xfId="0" applyFont="1" applyFill="1" applyBorder="1" applyAlignment="1">
      <alignment horizontal="center" vertical="center" wrapText="1"/>
    </xf>
    <xf numFmtId="10" fontId="48" fillId="0" borderId="4" xfId="1" applyNumberFormat="1" applyFont="1" applyFill="1" applyBorder="1" applyAlignment="1">
      <alignment horizontal="center" vertical="center"/>
    </xf>
    <xf numFmtId="9" fontId="26" fillId="0" borderId="4" xfId="0" applyNumberFormat="1" applyFont="1" applyFill="1" applyBorder="1" applyAlignment="1">
      <alignment horizontal="center" vertical="center" wrapText="1"/>
    </xf>
    <xf numFmtId="0" fontId="27" fillId="0" borderId="11" xfId="0" applyFont="1" applyFill="1" applyBorder="1" applyAlignment="1">
      <alignment horizontal="center" vertical="center"/>
    </xf>
    <xf numFmtId="0" fontId="26" fillId="0" borderId="4" xfId="0" applyFont="1" applyFill="1" applyBorder="1" applyAlignment="1" applyProtection="1">
      <alignment horizontal="left" vertical="center" wrapText="1"/>
    </xf>
    <xf numFmtId="0" fontId="49" fillId="0" borderId="33" xfId="0" applyFont="1" applyFill="1" applyBorder="1" applyAlignment="1" applyProtection="1">
      <alignment horizontal="center" vertical="center" wrapText="1"/>
    </xf>
    <xf numFmtId="0" fontId="49" fillId="0" borderId="4" xfId="0" applyFont="1" applyFill="1" applyBorder="1" applyAlignment="1" applyProtection="1">
      <alignment horizontal="center" vertical="center" wrapText="1"/>
    </xf>
    <xf numFmtId="2" fontId="49" fillId="0" borderId="4" xfId="0" applyNumberFormat="1" applyFont="1" applyFill="1" applyBorder="1" applyAlignment="1">
      <alignment vertical="center" wrapText="1"/>
    </xf>
    <xf numFmtId="0" fontId="49" fillId="0" borderId="34" xfId="0" applyFont="1" applyFill="1" applyBorder="1" applyAlignment="1" applyProtection="1">
      <alignment horizontal="center" vertical="center" wrapText="1"/>
    </xf>
    <xf numFmtId="0" fontId="49" fillId="0" borderId="33" xfId="0" applyFont="1" applyFill="1" applyBorder="1" applyAlignment="1">
      <alignment horizontal="center" vertical="center" wrapText="1"/>
    </xf>
    <xf numFmtId="0" fontId="49" fillId="0" borderId="4" xfId="0" applyFont="1" applyFill="1" applyBorder="1" applyAlignment="1">
      <alignment horizontal="center" vertical="center" wrapText="1"/>
    </xf>
    <xf numFmtId="0" fontId="49" fillId="0" borderId="4" xfId="0" applyFont="1" applyFill="1" applyBorder="1" applyAlignment="1">
      <alignment vertical="center" wrapText="1"/>
    </xf>
    <xf numFmtId="0" fontId="49" fillId="0" borderId="16" xfId="0" applyFont="1" applyFill="1" applyBorder="1" applyAlignment="1" applyProtection="1">
      <alignment horizontal="center" vertical="center" wrapText="1"/>
    </xf>
    <xf numFmtId="0" fontId="48" fillId="0" borderId="34" xfId="0" applyFont="1" applyFill="1" applyBorder="1" applyAlignment="1">
      <alignment horizontal="center" vertical="center" wrapText="1"/>
    </xf>
    <xf numFmtId="0" fontId="48" fillId="0" borderId="34" xfId="0" applyFont="1" applyFill="1" applyBorder="1" applyAlignment="1" applyProtection="1">
      <alignment horizontal="center" vertical="center" wrapText="1"/>
    </xf>
    <xf numFmtId="0" fontId="48" fillId="0" borderId="16" xfId="0" applyFont="1" applyFill="1" applyBorder="1" applyAlignment="1" applyProtection="1">
      <alignment horizontal="center" vertical="center" wrapText="1"/>
    </xf>
    <xf numFmtId="9" fontId="0" fillId="11" borderId="32" xfId="1" applyNumberFormat="1" applyFont="1" applyFill="1" applyBorder="1" applyAlignment="1">
      <alignment horizontal="center" vertical="center" wrapText="1"/>
    </xf>
    <xf numFmtId="0" fontId="0" fillId="11" borderId="32" xfId="0" applyFill="1" applyBorder="1" applyAlignment="1">
      <alignment horizontal="center" vertical="center" wrapText="1"/>
    </xf>
    <xf numFmtId="9" fontId="11" fillId="0" borderId="5" xfId="0" applyNumberFormat="1" applyFont="1" applyFill="1" applyBorder="1" applyAlignment="1">
      <alignment horizontal="center" vertical="center"/>
    </xf>
    <xf numFmtId="0" fontId="27" fillId="0" borderId="7" xfId="0" applyFont="1" applyFill="1" applyBorder="1" applyAlignment="1">
      <alignment horizontal="justify" vertical="center" wrapText="1"/>
    </xf>
    <xf numFmtId="1" fontId="27" fillId="0" borderId="5" xfId="0" applyNumberFormat="1" applyFont="1" applyFill="1" applyBorder="1" applyAlignment="1">
      <alignment horizontal="center" vertical="center"/>
    </xf>
    <xf numFmtId="9" fontId="27" fillId="0" borderId="5" xfId="0" applyNumberFormat="1" applyFont="1" applyFill="1" applyBorder="1" applyAlignment="1">
      <alignment horizontal="center" vertical="center"/>
    </xf>
    <xf numFmtId="0" fontId="50" fillId="0" borderId="7" xfId="0" applyFont="1" applyFill="1" applyBorder="1" applyAlignment="1">
      <alignment horizontal="justify" vertical="center" wrapText="1"/>
    </xf>
    <xf numFmtId="9" fontId="0" fillId="11" borderId="32" xfId="1" applyFont="1" applyFill="1" applyBorder="1" applyAlignment="1">
      <alignment horizontal="center" vertical="center" wrapText="1"/>
    </xf>
    <xf numFmtId="9" fontId="27" fillId="0" borderId="4" xfId="0" applyNumberFormat="1" applyFont="1" applyFill="1" applyBorder="1" applyAlignment="1">
      <alignment horizontal="center" vertical="center"/>
    </xf>
    <xf numFmtId="9" fontId="0" fillId="11" borderId="5" xfId="1" applyFont="1" applyFill="1" applyBorder="1" applyAlignment="1">
      <alignment horizontal="center" vertical="center" wrapText="1"/>
    </xf>
    <xf numFmtId="0" fontId="0" fillId="11" borderId="5" xfId="0" quotePrefix="1" applyFill="1" applyBorder="1" applyAlignment="1">
      <alignment horizontal="center" vertical="center" wrapText="1"/>
    </xf>
    <xf numFmtId="0" fontId="0" fillId="11" borderId="5" xfId="0" applyFill="1" applyBorder="1" applyAlignment="1">
      <alignment horizontal="center" vertical="center" wrapText="1"/>
    </xf>
    <xf numFmtId="0" fontId="0" fillId="0" borderId="5" xfId="0" applyBorder="1" applyAlignment="1">
      <alignment horizontal="center" vertical="center" wrapText="1"/>
    </xf>
    <xf numFmtId="9" fontId="0" fillId="0" borderId="5" xfId="1" applyFont="1" applyBorder="1" applyAlignment="1">
      <alignment horizontal="center" vertical="center" wrapText="1"/>
    </xf>
    <xf numFmtId="20" fontId="0" fillId="11" borderId="5" xfId="0" applyNumberFormat="1" applyFont="1" applyFill="1" applyBorder="1" applyAlignment="1">
      <alignment horizontal="center" vertical="center" wrapText="1"/>
    </xf>
    <xf numFmtId="3" fontId="0" fillId="0" borderId="4" xfId="0" applyNumberFormat="1" applyBorder="1" applyAlignment="1">
      <alignment horizontal="right" vertical="center" wrapText="1"/>
    </xf>
    <xf numFmtId="9" fontId="51" fillId="11" borderId="5" xfId="0" applyNumberFormat="1" applyFont="1" applyFill="1" applyBorder="1" applyAlignment="1">
      <alignment horizontal="center" vertical="center"/>
    </xf>
    <xf numFmtId="2" fontId="51" fillId="11" borderId="5" xfId="0" applyNumberFormat="1" applyFont="1" applyFill="1" applyBorder="1" applyAlignment="1">
      <alignment horizontal="center" vertical="center"/>
    </xf>
    <xf numFmtId="1" fontId="51" fillId="11" borderId="5" xfId="0" applyNumberFormat="1" applyFont="1" applyFill="1" applyBorder="1" applyAlignment="1">
      <alignment horizontal="center" vertical="center"/>
    </xf>
    <xf numFmtId="9" fontId="51" fillId="11" borderId="4" xfId="0" applyNumberFormat="1" applyFont="1" applyFill="1" applyBorder="1" applyAlignment="1">
      <alignment horizontal="center" vertical="center"/>
    </xf>
    <xf numFmtId="172" fontId="51" fillId="11" borderId="5" xfId="0" applyNumberFormat="1" applyFont="1" applyFill="1" applyBorder="1" applyAlignment="1">
      <alignment horizontal="center" vertical="center"/>
    </xf>
    <xf numFmtId="10" fontId="0" fillId="11" borderId="5" xfId="1" applyNumberFormat="1" applyFont="1" applyFill="1" applyBorder="1" applyAlignment="1">
      <alignment horizontal="center" vertical="center" wrapText="1"/>
    </xf>
    <xf numFmtId="9" fontId="20" fillId="11" borderId="7" xfId="0" applyNumberFormat="1" applyFont="1" applyFill="1" applyBorder="1" applyAlignment="1">
      <alignment horizontal="center" vertical="center"/>
    </xf>
    <xf numFmtId="10" fontId="21" fillId="11" borderId="7" xfId="0" applyNumberFormat="1" applyFont="1" applyFill="1" applyBorder="1" applyAlignment="1">
      <alignment horizontal="center" vertical="center"/>
    </xf>
    <xf numFmtId="0" fontId="47" fillId="26" borderId="0" xfId="0" applyFont="1" applyFill="1" applyBorder="1" applyAlignment="1">
      <alignment horizontal="center"/>
    </xf>
    <xf numFmtId="0" fontId="27" fillId="0" borderId="5" xfId="0" applyFont="1" applyFill="1" applyBorder="1" applyAlignment="1">
      <alignment horizontal="justify" vertical="center" wrapText="1"/>
    </xf>
    <xf numFmtId="0" fontId="38" fillId="22" borderId="5" xfId="0" applyFont="1" applyFill="1" applyBorder="1" applyAlignment="1">
      <alignment horizontal="center" vertical="center" wrapText="1"/>
    </xf>
    <xf numFmtId="0" fontId="20" fillId="13" borderId="7" xfId="0" applyFont="1" applyFill="1" applyBorder="1" applyAlignment="1">
      <alignment horizontal="justify" vertical="center" wrapText="1"/>
    </xf>
    <xf numFmtId="9" fontId="0" fillId="0" borderId="5" xfId="1" applyNumberFormat="1" applyFont="1" applyBorder="1" applyAlignment="1">
      <alignment horizontal="center" vertical="center" wrapText="1"/>
    </xf>
    <xf numFmtId="10" fontId="0" fillId="0" borderId="5" xfId="1" applyNumberFormat="1" applyFont="1" applyBorder="1" applyAlignment="1">
      <alignment horizontal="center" vertical="center" wrapText="1"/>
    </xf>
    <xf numFmtId="10" fontId="20" fillId="0" borderId="4" xfId="0" applyNumberFormat="1" applyFont="1" applyFill="1" applyBorder="1" applyAlignment="1">
      <alignment horizontal="center" vertical="center"/>
    </xf>
    <xf numFmtId="10" fontId="49" fillId="0" borderId="4" xfId="1" applyNumberFormat="1" applyFont="1" applyFill="1" applyBorder="1" applyAlignment="1">
      <alignment vertical="center" wrapText="1"/>
    </xf>
    <xf numFmtId="168" fontId="0" fillId="11" borderId="5" xfId="0" applyNumberFormat="1" applyFont="1" applyFill="1" applyBorder="1" applyAlignment="1">
      <alignment horizontal="center" vertical="center" wrapText="1"/>
    </xf>
    <xf numFmtId="168" fontId="0" fillId="11" borderId="32" xfId="0" applyNumberFormat="1" applyFont="1" applyFill="1" applyBorder="1" applyAlignment="1">
      <alignment horizontal="center" vertical="center" wrapText="1"/>
    </xf>
    <xf numFmtId="168" fontId="0" fillId="11" borderId="9" xfId="0" applyNumberFormat="1" applyFont="1" applyFill="1" applyBorder="1" applyAlignment="1">
      <alignment horizontal="center" vertical="center" wrapText="1"/>
    </xf>
    <xf numFmtId="168" fontId="0" fillId="0" borderId="32" xfId="0" applyNumberFormat="1" applyFont="1" applyFill="1" applyBorder="1" applyAlignment="1">
      <alignment horizontal="center" vertical="center" wrapText="1"/>
    </xf>
    <xf numFmtId="1" fontId="0" fillId="0" borderId="32" xfId="0" applyNumberFormat="1" applyFont="1" applyFill="1" applyBorder="1" applyAlignment="1">
      <alignment horizontal="center" vertical="center" wrapText="1"/>
    </xf>
    <xf numFmtId="9" fontId="0" fillId="0" borderId="32" xfId="1" applyFont="1" applyFill="1" applyBorder="1" applyAlignment="1">
      <alignment horizontal="center" vertical="center" wrapText="1"/>
    </xf>
    <xf numFmtId="1" fontId="0" fillId="11" borderId="5" xfId="0" applyNumberFormat="1" applyFont="1" applyFill="1" applyBorder="1" applyAlignment="1">
      <alignment horizontal="center" vertical="center" wrapText="1"/>
    </xf>
    <xf numFmtId="168" fontId="0" fillId="11" borderId="4" xfId="0" applyNumberFormat="1" applyFont="1" applyFill="1" applyBorder="1" applyAlignment="1">
      <alignment horizontal="center" vertical="center" wrapText="1"/>
    </xf>
    <xf numFmtId="0" fontId="27" fillId="0" borderId="9" xfId="0" applyFont="1" applyFill="1" applyBorder="1" applyAlignment="1">
      <alignment horizontal="center" vertical="center" wrapText="1"/>
    </xf>
    <xf numFmtId="0" fontId="0" fillId="11" borderId="5" xfId="0" applyNumberFormat="1" applyFont="1" applyFill="1" applyBorder="1" applyAlignment="1">
      <alignment horizontal="center" vertical="center" wrapText="1"/>
    </xf>
    <xf numFmtId="172" fontId="0" fillId="11" borderId="5" xfId="0" applyNumberFormat="1" applyFont="1" applyFill="1" applyBorder="1" applyAlignment="1">
      <alignment horizontal="center" vertical="center" wrapText="1"/>
    </xf>
    <xf numFmtId="0" fontId="38" fillId="18" borderId="7" xfId="0" applyFont="1" applyFill="1" applyBorder="1" applyAlignment="1">
      <alignment horizontal="center" vertical="center" wrapText="1"/>
    </xf>
    <xf numFmtId="10" fontId="0" fillId="0" borderId="16" xfId="0" applyNumberFormat="1" applyBorder="1" applyAlignment="1">
      <alignment horizontal="center" vertical="center"/>
    </xf>
    <xf numFmtId="9" fontId="0" fillId="0" borderId="16" xfId="0" applyNumberFormat="1" applyBorder="1" applyAlignment="1">
      <alignment horizontal="center" vertical="center" wrapText="1"/>
    </xf>
    <xf numFmtId="0" fontId="0" fillId="0" borderId="16" xfId="0" applyBorder="1" applyAlignment="1">
      <alignment horizontal="center" vertical="center"/>
    </xf>
    <xf numFmtId="0" fontId="0" fillId="0" borderId="0" xfId="0" applyAlignment="1">
      <alignment horizontal="left"/>
    </xf>
    <xf numFmtId="10" fontId="0" fillId="0" borderId="0" xfId="0" applyNumberFormat="1"/>
    <xf numFmtId="0" fontId="0" fillId="19" borderId="0" xfId="0" applyFill="1" applyBorder="1" applyAlignment="1">
      <alignment horizontal="center" vertical="center"/>
    </xf>
    <xf numFmtId="9" fontId="0" fillId="19" borderId="0" xfId="0" applyNumberFormat="1" applyFill="1" applyBorder="1" applyAlignment="1">
      <alignment horizontal="center" vertical="center"/>
    </xf>
    <xf numFmtId="0" fontId="20" fillId="13" borderId="17" xfId="0" applyFont="1" applyFill="1" applyBorder="1" applyAlignment="1">
      <alignment horizontal="justify" vertical="center" wrapText="1"/>
    </xf>
    <xf numFmtId="9" fontId="0" fillId="0" borderId="0" xfId="0" applyNumberFormat="1" applyAlignment="1">
      <alignment horizontal="center" vertical="center"/>
    </xf>
    <xf numFmtId="9" fontId="0" fillId="0" borderId="0" xfId="0" pivotButton="1" applyNumberFormat="1" applyAlignment="1">
      <alignment horizontal="center" vertical="center"/>
    </xf>
    <xf numFmtId="0" fontId="0" fillId="0" borderId="4" xfId="0" pivotButton="1" applyBorder="1" applyAlignment="1">
      <alignment horizontal="center" vertical="center" wrapText="1"/>
    </xf>
    <xf numFmtId="0" fontId="9" fillId="24" borderId="4" xfId="0" applyFont="1" applyFill="1" applyBorder="1" applyAlignment="1">
      <alignment horizontal="center" vertical="center" wrapText="1"/>
    </xf>
    <xf numFmtId="9" fontId="0" fillId="0" borderId="35" xfId="0" applyNumberFormat="1" applyFont="1" applyBorder="1" applyAlignment="1">
      <alignment horizontal="center" vertical="center"/>
    </xf>
    <xf numFmtId="9" fontId="2" fillId="0" borderId="38" xfId="0" applyNumberFormat="1" applyFont="1" applyBorder="1" applyAlignment="1">
      <alignment horizontal="center" vertical="center"/>
    </xf>
    <xf numFmtId="9" fontId="3" fillId="28" borderId="37" xfId="0" applyNumberFormat="1" applyFont="1" applyFill="1" applyBorder="1" applyAlignment="1">
      <alignment horizontal="center" vertical="center"/>
    </xf>
    <xf numFmtId="0" fontId="3" fillId="28" borderId="36" xfId="0" applyFont="1" applyFill="1" applyBorder="1" applyAlignment="1">
      <alignment horizontal="center"/>
    </xf>
    <xf numFmtId="0" fontId="3" fillId="28" borderId="4" xfId="0" applyFont="1" applyFill="1" applyBorder="1" applyAlignment="1">
      <alignment horizontal="center" vertical="center"/>
    </xf>
    <xf numFmtId="0" fontId="0" fillId="0" borderId="4" xfId="0" applyFont="1" applyBorder="1" applyAlignment="1">
      <alignment horizontal="left" vertical="center"/>
    </xf>
    <xf numFmtId="0" fontId="9" fillId="24" borderId="4" xfId="0" applyFont="1" applyFill="1" applyBorder="1" applyAlignment="1">
      <alignment horizontal="center" vertical="center"/>
    </xf>
    <xf numFmtId="0" fontId="0" fillId="0" borderId="4" xfId="0" applyNumberFormat="1" applyFont="1" applyBorder="1" applyAlignment="1">
      <alignment horizontal="center" vertical="center"/>
    </xf>
    <xf numFmtId="0" fontId="4" fillId="3" borderId="0" xfId="0" applyFont="1" applyFill="1" applyBorder="1" applyAlignment="1">
      <alignment horizontal="center"/>
    </xf>
    <xf numFmtId="9" fontId="2" fillId="0" borderId="0" xfId="0" applyNumberFormat="1" applyFont="1" applyBorder="1" applyAlignment="1">
      <alignment horizontal="center" vertical="center"/>
    </xf>
    <xf numFmtId="9" fontId="3" fillId="0" borderId="0" xfId="0" applyNumberFormat="1" applyFont="1" applyFill="1" applyBorder="1" applyAlignment="1">
      <alignment horizontal="center" vertical="center"/>
    </xf>
    <xf numFmtId="9" fontId="0" fillId="0" borderId="0" xfId="0" applyNumberFormat="1" applyFont="1" applyFill="1" applyBorder="1" applyAlignment="1">
      <alignment horizontal="center" vertical="center"/>
    </xf>
    <xf numFmtId="0" fontId="0" fillId="0" borderId="0" xfId="0" pivotButton="1" applyBorder="1"/>
    <xf numFmtId="0" fontId="0" fillId="0" borderId="0" xfId="0" applyBorder="1"/>
    <xf numFmtId="0" fontId="0" fillId="0" borderId="0" xfId="0" pivotButton="1" applyBorder="1" applyAlignment="1">
      <alignment horizontal="center" vertical="center"/>
    </xf>
    <xf numFmtId="0" fontId="0" fillId="0" borderId="0" xfId="0" applyBorder="1" applyAlignment="1">
      <alignment horizontal="center" vertical="center"/>
    </xf>
    <xf numFmtId="0" fontId="2" fillId="0" borderId="0" xfId="0" pivotButton="1" applyFont="1" applyBorder="1" applyAlignment="1">
      <alignment horizontal="center" vertical="center"/>
    </xf>
    <xf numFmtId="0" fontId="0" fillId="0" borderId="0" xfId="0" applyBorder="1" applyAlignment="1">
      <alignment horizontal="center" vertical="center" wrapText="1"/>
    </xf>
    <xf numFmtId="9" fontId="0" fillId="0" borderId="0" xfId="0" applyNumberFormat="1" applyBorder="1" applyAlignment="1">
      <alignment horizontal="center" vertical="center"/>
    </xf>
    <xf numFmtId="0" fontId="0" fillId="11" borderId="39" xfId="0" applyFont="1" applyFill="1" applyBorder="1" applyAlignment="1">
      <alignment horizontal="center" vertical="center" wrapText="1"/>
    </xf>
    <xf numFmtId="0" fontId="0" fillId="0" borderId="40" xfId="0" applyBorder="1" applyAlignment="1">
      <alignment horizontal="center" vertical="center"/>
    </xf>
    <xf numFmtId="9" fontId="0" fillId="0" borderId="40" xfId="0" applyNumberFormat="1" applyBorder="1" applyAlignment="1">
      <alignment horizontal="center" vertical="center"/>
    </xf>
    <xf numFmtId="0" fontId="0" fillId="0" borderId="16" xfId="0" applyNumberFormat="1" applyBorder="1" applyAlignment="1">
      <alignment horizontal="center" vertical="center"/>
    </xf>
    <xf numFmtId="0" fontId="0" fillId="24" borderId="5" xfId="0" applyNumberFormat="1" applyFill="1" applyBorder="1" applyAlignment="1">
      <alignment horizontal="center" vertical="center"/>
    </xf>
    <xf numFmtId="0" fontId="0" fillId="24" borderId="7" xfId="0" applyNumberFormat="1" applyFill="1" applyBorder="1" applyAlignment="1">
      <alignment horizontal="center" vertical="center"/>
    </xf>
    <xf numFmtId="0" fontId="0" fillId="0" borderId="10" xfId="0" applyNumberFormat="1" applyBorder="1" applyAlignment="1">
      <alignment horizontal="center" vertical="center"/>
    </xf>
    <xf numFmtId="0" fontId="0" fillId="24" borderId="9" xfId="0" applyNumberFormat="1" applyFill="1" applyBorder="1" applyAlignment="1">
      <alignment horizontal="center" vertical="center"/>
    </xf>
    <xf numFmtId="0" fontId="0" fillId="0" borderId="8" xfId="0" pivotButton="1" applyBorder="1" applyAlignment="1">
      <alignment horizontal="center" vertical="center"/>
    </xf>
    <xf numFmtId="0" fontId="0" fillId="0" borderId="17" xfId="0" applyBorder="1" applyAlignment="1">
      <alignment horizontal="center" vertical="center"/>
    </xf>
    <xf numFmtId="0" fontId="0" fillId="0" borderId="8" xfId="0" applyBorder="1" applyAlignment="1">
      <alignment horizontal="center" vertical="center"/>
    </xf>
    <xf numFmtId="0" fontId="0" fillId="24" borderId="8" xfId="0" applyFill="1" applyBorder="1" applyAlignment="1">
      <alignment horizontal="center" vertical="center"/>
    </xf>
    <xf numFmtId="0" fontId="7" fillId="20" borderId="11" xfId="0" applyFont="1" applyFill="1" applyBorder="1" applyAlignment="1">
      <alignment horizontal="center" vertical="center" wrapText="1"/>
    </xf>
    <xf numFmtId="0" fontId="7" fillId="20" borderId="12" xfId="0" applyFont="1" applyFill="1" applyBorder="1" applyAlignment="1">
      <alignment horizontal="center" vertical="center"/>
    </xf>
    <xf numFmtId="0" fontId="7" fillId="20" borderId="12" xfId="0" applyFont="1" applyFill="1" applyBorder="1" applyAlignment="1">
      <alignment vertical="center"/>
    </xf>
    <xf numFmtId="0" fontId="0" fillId="21" borderId="4" xfId="0" applyFill="1" applyBorder="1" applyAlignment="1">
      <alignment horizontal="center" vertical="center"/>
    </xf>
    <xf numFmtId="0" fontId="0" fillId="21" borderId="4" xfId="0" applyFill="1" applyBorder="1" applyAlignment="1">
      <alignment horizontal="center" vertical="center" wrapText="1"/>
    </xf>
    <xf numFmtId="168" fontId="0" fillId="21" borderId="4" xfId="0" applyNumberFormat="1" applyFill="1" applyBorder="1" applyAlignment="1">
      <alignment horizontal="center" vertical="center"/>
    </xf>
    <xf numFmtId="10" fontId="21" fillId="13" borderId="41" xfId="0" applyNumberFormat="1" applyFont="1" applyFill="1" applyBorder="1" applyAlignment="1">
      <alignment horizontal="center" vertical="center"/>
    </xf>
    <xf numFmtId="1" fontId="0" fillId="21" borderId="4" xfId="0" applyNumberFormat="1" applyFill="1" applyBorder="1" applyAlignment="1">
      <alignment horizontal="center" vertical="center"/>
    </xf>
    <xf numFmtId="9" fontId="0" fillId="21" borderId="4" xfId="0" applyNumberFormat="1" applyFill="1" applyBorder="1" applyAlignment="1">
      <alignment horizontal="center" vertical="center"/>
    </xf>
    <xf numFmtId="10" fontId="0" fillId="11" borderId="5" xfId="0" applyNumberFormat="1" applyFont="1" applyFill="1" applyBorder="1" applyAlignment="1">
      <alignment horizontal="center" vertical="center" wrapText="1"/>
    </xf>
    <xf numFmtId="0" fontId="9" fillId="11" borderId="5" xfId="0" applyFont="1" applyFill="1" applyBorder="1" applyAlignment="1">
      <alignment horizontal="center" vertical="center" wrapText="1"/>
    </xf>
    <xf numFmtId="20" fontId="0" fillId="21" borderId="4" xfId="0" applyNumberFormat="1" applyFill="1" applyBorder="1" applyAlignment="1">
      <alignment horizontal="center" vertical="center"/>
    </xf>
    <xf numFmtId="0" fontId="12" fillId="21" borderId="4" xfId="0" applyFont="1" applyFill="1" applyBorder="1" applyAlignment="1">
      <alignment horizontal="center" vertical="center" wrapText="1"/>
    </xf>
    <xf numFmtId="9" fontId="0" fillId="11" borderId="4" xfId="1" applyFont="1" applyFill="1" applyBorder="1" applyAlignment="1">
      <alignment horizontal="center" vertical="center" wrapText="1"/>
    </xf>
    <xf numFmtId="9" fontId="0" fillId="13" borderId="4" xfId="0" applyNumberFormat="1" applyFont="1" applyFill="1" applyBorder="1" applyAlignment="1">
      <alignment horizontal="center" vertical="center" wrapText="1"/>
    </xf>
    <xf numFmtId="10" fontId="0" fillId="11" borderId="4" xfId="1" applyNumberFormat="1" applyFont="1" applyFill="1" applyBorder="1" applyAlignment="1">
      <alignment horizontal="center" vertical="center" wrapText="1"/>
    </xf>
    <xf numFmtId="172" fontId="0" fillId="11" borderId="4" xfId="0" applyNumberFormat="1" applyFont="1" applyFill="1" applyBorder="1" applyAlignment="1">
      <alignment horizontal="center" vertical="center" wrapText="1"/>
    </xf>
    <xf numFmtId="10" fontId="0" fillId="11" borderId="4" xfId="0" applyNumberFormat="1" applyFont="1" applyFill="1" applyBorder="1" applyAlignment="1">
      <alignment horizontal="center" vertical="center" wrapText="1"/>
    </xf>
    <xf numFmtId="9" fontId="0" fillId="0" borderId="5" xfId="1" applyFont="1" applyFill="1" applyBorder="1" applyAlignment="1">
      <alignment horizontal="center" vertical="center" wrapText="1"/>
    </xf>
    <xf numFmtId="9" fontId="0" fillId="0" borderId="4" xfId="1" applyFont="1" applyFill="1" applyBorder="1" applyAlignment="1">
      <alignment horizontal="center" vertical="center" wrapText="1"/>
    </xf>
    <xf numFmtId="0" fontId="11" fillId="0" borderId="33" xfId="0" applyFont="1" applyFill="1" applyBorder="1" applyAlignment="1" applyProtection="1">
      <alignment horizontal="center" vertical="center" wrapText="1"/>
    </xf>
    <xf numFmtId="0" fontId="11" fillId="0" borderId="4" xfId="0" applyFont="1" applyFill="1" applyBorder="1" applyAlignment="1" applyProtection="1">
      <alignment horizontal="center" vertical="center" wrapText="1"/>
    </xf>
    <xf numFmtId="2" fontId="11" fillId="0" borderId="4" xfId="0" applyNumberFormat="1" applyFont="1" applyFill="1" applyBorder="1" applyAlignment="1">
      <alignment vertical="center" wrapText="1"/>
    </xf>
    <xf numFmtId="0" fontId="11" fillId="0" borderId="34" xfId="0" applyFont="1" applyFill="1" applyBorder="1" applyAlignment="1" applyProtection="1">
      <alignment horizontal="center" vertical="center" wrapText="1"/>
    </xf>
    <xf numFmtId="10" fontId="11" fillId="0" borderId="4" xfId="1" applyNumberFormat="1" applyFont="1" applyFill="1" applyBorder="1" applyAlignment="1">
      <alignment vertical="center" wrapText="1"/>
    </xf>
    <xf numFmtId="0" fontId="36" fillId="0" borderId="4" xfId="0" applyFont="1" applyFill="1" applyBorder="1" applyAlignment="1">
      <alignment horizontal="center" vertical="center"/>
    </xf>
    <xf numFmtId="0" fontId="0" fillId="21" borderId="40" xfId="0" applyFont="1" applyFill="1" applyBorder="1" applyAlignment="1">
      <alignment horizontal="center" vertical="center" wrapText="1"/>
    </xf>
    <xf numFmtId="0" fontId="11" fillId="0" borderId="33" xfId="0" applyFont="1" applyFill="1" applyBorder="1" applyAlignment="1">
      <alignment horizontal="center" vertical="center" wrapText="1"/>
    </xf>
    <xf numFmtId="0" fontId="0" fillId="11" borderId="11" xfId="0" applyFont="1" applyFill="1" applyBorder="1" applyAlignment="1">
      <alignment horizontal="center" vertical="center" wrapText="1"/>
    </xf>
    <xf numFmtId="0" fontId="0" fillId="21" borderId="9" xfId="0" applyFont="1" applyFill="1" applyBorder="1" applyAlignment="1">
      <alignment horizontal="center" vertical="center" wrapText="1"/>
    </xf>
    <xf numFmtId="170" fontId="1" fillId="0" borderId="4" xfId="37" applyNumberFormat="1" applyFont="1" applyFill="1" applyBorder="1" applyAlignment="1">
      <alignment vertical="center"/>
    </xf>
    <xf numFmtId="10" fontId="1" fillId="0" borderId="4" xfId="1" applyNumberFormat="1" applyFont="1" applyFill="1" applyBorder="1" applyAlignment="1">
      <alignment vertical="center"/>
    </xf>
    <xf numFmtId="170" fontId="1" fillId="0" borderId="33" xfId="37" applyNumberFormat="1" applyFont="1" applyFill="1" applyBorder="1" applyAlignment="1">
      <alignment vertical="center"/>
    </xf>
    <xf numFmtId="0" fontId="8" fillId="0" borderId="4" xfId="0" applyFont="1" applyFill="1" applyBorder="1" applyAlignment="1">
      <alignment horizontal="center" vertical="center"/>
    </xf>
    <xf numFmtId="0" fontId="1" fillId="0" borderId="34" xfId="0" applyFont="1" applyFill="1" applyBorder="1" applyAlignment="1">
      <alignment horizontal="center" vertical="center" wrapText="1"/>
    </xf>
    <xf numFmtId="0" fontId="1" fillId="0" borderId="4" xfId="0" applyFont="1" applyFill="1" applyBorder="1" applyAlignment="1">
      <alignment horizontal="center" vertical="center" wrapText="1"/>
    </xf>
    <xf numFmtId="0" fontId="1" fillId="0" borderId="34" xfId="0" applyFont="1" applyFill="1" applyBorder="1" applyAlignment="1" applyProtection="1">
      <alignment horizontal="center" vertical="center" wrapText="1"/>
    </xf>
    <xf numFmtId="0" fontId="1" fillId="0" borderId="4" xfId="0" applyFont="1" applyFill="1" applyBorder="1" applyAlignment="1" applyProtection="1">
      <alignment horizontal="center" vertical="center" wrapText="1"/>
    </xf>
    <xf numFmtId="49" fontId="0" fillId="0" borderId="4" xfId="0" applyNumberFormat="1" applyFont="1" applyFill="1" applyBorder="1" applyAlignment="1">
      <alignment horizontal="center" vertical="center" wrapText="1"/>
    </xf>
    <xf numFmtId="49" fontId="0" fillId="0" borderId="4" xfId="0" applyNumberFormat="1" applyFont="1" applyFill="1" applyBorder="1" applyAlignment="1">
      <alignment horizontal="justify" vertical="center" wrapText="1"/>
    </xf>
    <xf numFmtId="168" fontId="0" fillId="11" borderId="32" xfId="1" applyNumberFormat="1" applyFont="1" applyFill="1" applyBorder="1" applyAlignment="1">
      <alignment horizontal="center" vertical="center" wrapText="1"/>
    </xf>
    <xf numFmtId="0" fontId="0" fillId="11" borderId="32" xfId="0" applyNumberFormat="1" applyFont="1" applyFill="1" applyBorder="1" applyAlignment="1">
      <alignment horizontal="center" vertical="center" wrapText="1"/>
    </xf>
    <xf numFmtId="168" fontId="0" fillId="11" borderId="4" xfId="1" applyNumberFormat="1" applyFont="1" applyFill="1" applyBorder="1" applyAlignment="1">
      <alignment horizontal="center" vertical="center" wrapText="1"/>
    </xf>
    <xf numFmtId="9" fontId="27" fillId="0" borderId="30" xfId="0" applyNumberFormat="1" applyFont="1" applyFill="1" applyBorder="1" applyAlignment="1">
      <alignment horizontal="center" vertical="center"/>
    </xf>
    <xf numFmtId="0" fontId="27" fillId="0" borderId="30" xfId="0" applyFont="1" applyFill="1" applyBorder="1" applyAlignment="1">
      <alignment horizontal="left" vertical="center" wrapText="1"/>
    </xf>
    <xf numFmtId="0" fontId="27" fillId="0" borderId="4" xfId="0" applyFont="1" applyFill="1" applyBorder="1" applyAlignment="1">
      <alignment horizontal="left" vertical="center" wrapText="1"/>
    </xf>
    <xf numFmtId="0" fontId="39" fillId="11" borderId="7" xfId="0" applyFont="1" applyFill="1" applyBorder="1" applyAlignment="1">
      <alignment horizontal="left" vertical="top" wrapText="1"/>
    </xf>
    <xf numFmtId="0" fontId="32" fillId="11" borderId="7" xfId="0" applyFont="1" applyFill="1" applyBorder="1" applyAlignment="1">
      <alignment horizontal="left" vertical="top" wrapText="1"/>
    </xf>
    <xf numFmtId="173" fontId="0" fillId="0" borderId="4" xfId="0" applyNumberFormat="1" applyBorder="1" applyAlignment="1">
      <alignment horizontal="center" vertical="center"/>
    </xf>
    <xf numFmtId="0" fontId="22" fillId="3" borderId="13" xfId="0" applyFont="1" applyFill="1" applyBorder="1" applyAlignment="1">
      <alignment horizontal="center" vertical="center"/>
    </xf>
    <xf numFmtId="0" fontId="22" fillId="3" borderId="14" xfId="0" applyFont="1" applyFill="1" applyBorder="1" applyAlignment="1">
      <alignment horizontal="center" vertical="center"/>
    </xf>
    <xf numFmtId="0" fontId="22" fillId="3" borderId="15" xfId="0" applyFont="1" applyFill="1" applyBorder="1" applyAlignment="1">
      <alignment horizontal="center" vertical="center"/>
    </xf>
    <xf numFmtId="0" fontId="4" fillId="2" borderId="0" xfId="0" applyFont="1" applyFill="1" applyBorder="1" applyAlignment="1">
      <alignment horizontal="center"/>
    </xf>
    <xf numFmtId="0" fontId="4" fillId="3" borderId="0" xfId="0" applyFont="1" applyFill="1" applyBorder="1" applyAlignment="1">
      <alignment horizontal="center"/>
    </xf>
    <xf numFmtId="0" fontId="4" fillId="12" borderId="6" xfId="0" applyFont="1" applyFill="1" applyBorder="1" applyAlignment="1">
      <alignment horizontal="center"/>
    </xf>
    <xf numFmtId="0" fontId="22" fillId="20" borderId="13" xfId="0" applyFont="1" applyFill="1" applyBorder="1" applyAlignment="1">
      <alignment horizontal="center" vertical="center"/>
    </xf>
    <xf numFmtId="0" fontId="22" fillId="20" borderId="14" xfId="0" applyFont="1" applyFill="1" applyBorder="1" applyAlignment="1">
      <alignment horizontal="center" vertical="center"/>
    </xf>
    <xf numFmtId="0" fontId="22" fillId="20" borderId="15" xfId="0" applyFont="1" applyFill="1" applyBorder="1" applyAlignment="1">
      <alignment horizontal="center" vertical="center"/>
    </xf>
    <xf numFmtId="0" fontId="47" fillId="26" borderId="16" xfId="0" applyFont="1" applyFill="1" applyBorder="1" applyAlignment="1">
      <alignment horizontal="center"/>
    </xf>
    <xf numFmtId="0" fontId="47" fillId="26" borderId="17" xfId="0" applyFont="1" applyFill="1" applyBorder="1" applyAlignment="1">
      <alignment horizontal="center"/>
    </xf>
    <xf numFmtId="0" fontId="47" fillId="26" borderId="10" xfId="0" applyFont="1" applyFill="1" applyBorder="1" applyAlignment="1">
      <alignment horizontal="center"/>
    </xf>
    <xf numFmtId="0" fontId="47" fillId="29" borderId="16" xfId="0" applyFont="1" applyFill="1" applyBorder="1" applyAlignment="1">
      <alignment horizontal="center"/>
    </xf>
    <xf numFmtId="0" fontId="47" fillId="29" borderId="17" xfId="0" applyFont="1" applyFill="1" applyBorder="1" applyAlignment="1">
      <alignment horizontal="center"/>
    </xf>
    <xf numFmtId="0" fontId="47" fillId="29" borderId="10" xfId="0" applyFont="1" applyFill="1" applyBorder="1" applyAlignment="1">
      <alignment horizontal="center"/>
    </xf>
    <xf numFmtId="0" fontId="20" fillId="13" borderId="7" xfId="0" applyFont="1" applyFill="1" applyBorder="1" applyAlignment="1">
      <alignment horizontal="justify" vertical="center" wrapText="1"/>
    </xf>
    <xf numFmtId="0" fontId="20" fillId="13" borderId="8" xfId="0" applyFont="1" applyFill="1" applyBorder="1" applyAlignment="1">
      <alignment horizontal="justify" vertical="center" wrapText="1"/>
    </xf>
    <xf numFmtId="0" fontId="20" fillId="13" borderId="9" xfId="0" applyFont="1" applyFill="1" applyBorder="1" applyAlignment="1">
      <alignment horizontal="justify" vertical="center" wrapText="1"/>
    </xf>
    <xf numFmtId="0" fontId="12" fillId="0" borderId="42" xfId="0" applyFont="1" applyFill="1" applyBorder="1" applyAlignment="1">
      <alignment horizontal="center" vertical="center" wrapText="1"/>
    </xf>
    <xf numFmtId="0" fontId="12" fillId="0" borderId="43" xfId="0" applyFont="1" applyFill="1" applyBorder="1" applyAlignment="1">
      <alignment horizontal="center" vertical="center" wrapText="1"/>
    </xf>
    <xf numFmtId="1" fontId="0" fillId="0" borderId="5" xfId="0" applyNumberFormat="1" applyFont="1" applyFill="1" applyBorder="1" applyAlignment="1">
      <alignment horizontal="center" vertical="center" wrapText="1"/>
    </xf>
    <xf numFmtId="0" fontId="12" fillId="0" borderId="44" xfId="0" applyFont="1" applyFill="1" applyBorder="1" applyAlignment="1">
      <alignment horizontal="center" vertical="center" wrapText="1"/>
    </xf>
    <xf numFmtId="0" fontId="12" fillId="0" borderId="45" xfId="0" applyFont="1" applyFill="1" applyBorder="1" applyAlignment="1">
      <alignment horizontal="center" vertical="center" wrapText="1"/>
    </xf>
    <xf numFmtId="1" fontId="12" fillId="0" borderId="42" xfId="0" applyNumberFormat="1" applyFont="1" applyFill="1" applyBorder="1" applyAlignment="1">
      <alignment horizontal="center" vertical="center" wrapText="1"/>
    </xf>
    <xf numFmtId="1" fontId="12" fillId="0" borderId="43" xfId="0" applyNumberFormat="1" applyFont="1" applyFill="1" applyBorder="1" applyAlignment="1">
      <alignment horizontal="center" vertical="center" wrapText="1"/>
    </xf>
    <xf numFmtId="0" fontId="0" fillId="11" borderId="4" xfId="0" applyFill="1" applyBorder="1" applyAlignment="1">
      <alignment horizontal="center" vertical="center"/>
    </xf>
    <xf numFmtId="9" fontId="0" fillId="11" borderId="4" xfId="0" applyNumberFormat="1" applyFill="1" applyBorder="1" applyAlignment="1">
      <alignment horizontal="center" vertical="center"/>
    </xf>
    <xf numFmtId="1" fontId="0" fillId="11" borderId="4" xfId="0" applyNumberFormat="1" applyFill="1" applyBorder="1" applyAlignment="1">
      <alignment horizontal="center" vertical="center"/>
    </xf>
    <xf numFmtId="173" fontId="0" fillId="11" borderId="4" xfId="0" applyNumberFormat="1" applyFill="1" applyBorder="1" applyAlignment="1">
      <alignment horizontal="center" vertical="center"/>
    </xf>
  </cellXfs>
  <cellStyles count="38">
    <cellStyle name="Graphics" xfId="4"/>
    <cellStyle name="Millares" xfId="37" builtinId="3"/>
    <cellStyle name="Millares 2" xfId="5"/>
    <cellStyle name="Millares 2 2" xfId="6"/>
    <cellStyle name="Millares 3" xfId="7"/>
    <cellStyle name="Moneda 2" xfId="8"/>
    <cellStyle name="Moneda 2 2" xfId="9"/>
    <cellStyle name="Moneda 2 2 2" xfId="10"/>
    <cellStyle name="Moneda 2 2 2 2" xfId="11"/>
    <cellStyle name="Moneda 2 2 2 3" xfId="12"/>
    <cellStyle name="Moneda 2 2 3" xfId="13"/>
    <cellStyle name="Moneda 2 2 4" xfId="14"/>
    <cellStyle name="Moneda 2 2 5" xfId="15"/>
    <cellStyle name="Moneda 2 3" xfId="16"/>
    <cellStyle name="Moneda 2 3 2" xfId="17"/>
    <cellStyle name="Moneda 2 3 3" xfId="18"/>
    <cellStyle name="Moneda 2 4" xfId="19"/>
    <cellStyle name="Moneda 2 5" xfId="20"/>
    <cellStyle name="Moneda 2 6" xfId="21"/>
    <cellStyle name="Moneda 3" xfId="22"/>
    <cellStyle name="Moneda 3 2" xfId="23"/>
    <cellStyle name="Moneda 3 2 2" xfId="24"/>
    <cellStyle name="Moneda 3 2 3" xfId="25"/>
    <cellStyle name="Moneda 3 3" xfId="26"/>
    <cellStyle name="Moneda 3 4" xfId="27"/>
    <cellStyle name="Moneda 3 5" xfId="28"/>
    <cellStyle name="Moneda 4" xfId="29"/>
    <cellStyle name="Moneda 5" xfId="30"/>
    <cellStyle name="Normal" xfId="0" builtinId="0"/>
    <cellStyle name="Normal 2" xfId="31"/>
    <cellStyle name="Normal 3" xfId="2"/>
    <cellStyle name="Normal 4" xfId="3"/>
    <cellStyle name="Normal 5" xfId="32"/>
    <cellStyle name="Normal 5 2" xfId="33"/>
    <cellStyle name="Normal 6" xfId="34"/>
    <cellStyle name="Porcentaje" xfId="1" builtinId="5"/>
    <cellStyle name="Porcentaje 2" xfId="35"/>
    <cellStyle name="Porcentaje 3" xfId="36"/>
  </cellStyles>
  <dxfs count="2759">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numFmt numFmtId="14" formatCode="0.00%"/>
    </dxf>
    <dxf>
      <numFmt numFmtId="0" formatCode="General"/>
    </dxf>
    <dxf>
      <numFmt numFmtId="168" formatCode="0.0%"/>
    </dxf>
    <dxf>
      <numFmt numFmtId="13" formatCode="0%"/>
    </dxf>
    <dxf>
      <alignment horizontal="center" vertical="center" readingOrder="0"/>
    </dxf>
    <dxf>
      <alignment horizontal="center" vertical="center" readingOrder="0"/>
    </dxf>
    <dxf>
      <alignment horizontal="center" vertical="center" readingOrder="0"/>
    </dxf>
    <dxf>
      <alignment horizontal="center" vertical="center" readingOrder="0"/>
    </dxf>
    <dxf>
      <alignment horizontal="center" vertical="center" readingOrder="0"/>
    </dxf>
    <dxf>
      <numFmt numFmtId="13" formatCode="0%"/>
    </dxf>
    <dxf>
      <numFmt numFmtId="13" formatCode="0%"/>
    </dxf>
    <dxf>
      <numFmt numFmtId="13" formatCode="0%"/>
    </dxf>
    <dxf>
      <numFmt numFmtId="13" formatCode="0%"/>
    </dxf>
    <dxf>
      <numFmt numFmtId="13" formatCode="0%"/>
    </dxf>
    <dxf>
      <numFmt numFmtId="14" formatCode="0.00%"/>
    </dxf>
    <dxf>
      <numFmt numFmtId="168" formatCode="0.0%"/>
    </dxf>
    <dxf>
      <numFmt numFmtId="13" formatCode="0%"/>
    </dxf>
    <dxf>
      <numFmt numFmtId="168" formatCode="0.0%"/>
    </dxf>
    <dxf>
      <numFmt numFmtId="13"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font>
        <b/>
      </font>
    </dxf>
    <dxf>
      <border>
        <left/>
        <top/>
        <bottom/>
        <vertical/>
        <horizontal/>
      </border>
    </dxf>
    <dxf>
      <border>
        <left/>
        <top/>
        <bottom/>
        <vertical/>
        <horizontal/>
      </border>
    </dxf>
    <dxf>
      <border>
        <left/>
        <top/>
        <bottom/>
        <vertical/>
        <horizontal/>
      </border>
    </dxf>
    <dxf>
      <border>
        <left/>
        <top/>
        <bottom/>
        <vertical/>
        <horizontal/>
      </border>
    </dxf>
    <dxf>
      <border>
        <left/>
        <top/>
        <bottom/>
        <vertical/>
        <horizontal/>
      </border>
    </dxf>
    <dxf>
      <border>
        <left/>
        <top/>
        <bottom/>
        <vertical/>
        <horizontal/>
      </border>
    </dxf>
    <dxf>
      <border>
        <left/>
        <top/>
        <bottom/>
        <vertical/>
        <horizontal/>
      </border>
    </dxf>
    <dxf>
      <border>
        <left/>
        <top/>
        <bottom/>
        <vertical/>
        <horizontal/>
      </border>
    </dxf>
    <dxf>
      <border>
        <left/>
        <top/>
        <bottom/>
        <vertical/>
        <horizontal/>
      </border>
    </dxf>
    <dxf>
      <numFmt numFmtId="14" formatCode="0.00%"/>
    </dxf>
    <dxf>
      <numFmt numFmtId="168" formatCode="0.0%"/>
    </dxf>
    <dxf>
      <numFmt numFmtId="13"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numFmt numFmtId="14" formatCode="0.00%"/>
    </dxf>
    <dxf>
      <numFmt numFmtId="168" formatCode="0.0%"/>
    </dxf>
    <dxf>
      <numFmt numFmtId="13" formatCode="0%"/>
    </dxf>
    <dxf>
      <numFmt numFmtId="168" formatCode="0.0%"/>
    </dxf>
    <dxf>
      <numFmt numFmtId="13" formatCode="0%"/>
    </dxf>
    <dxf>
      <alignment horizontal="center" vertical="center" readingOrder="0"/>
    </dxf>
    <dxf>
      <alignment horizontal="center" vertical="center" readingOrder="0"/>
    </dxf>
    <dxf>
      <alignment horizontal="center" vertical="center" readingOrder="0"/>
    </dxf>
    <dxf>
      <alignment horizontal="center" vertical="center" readingOrder="0"/>
    </dxf>
    <dxf>
      <alignment horizontal="center" vertical="center" readingOrder="0"/>
    </dxf>
    <dxf>
      <numFmt numFmtId="13" formatCode="0%"/>
    </dxf>
    <dxf>
      <numFmt numFmtId="13" formatCode="0%"/>
    </dxf>
    <dxf>
      <numFmt numFmtId="13" formatCode="0%"/>
    </dxf>
    <dxf>
      <numFmt numFmtId="13" formatCode="0%"/>
    </dxf>
    <dxf>
      <numFmt numFmtId="13" formatCode="0%"/>
    </dxf>
    <dxf>
      <numFmt numFmtId="14" formatCode="0.00%"/>
    </dxf>
    <dxf>
      <numFmt numFmtId="175" formatCode="0.000%"/>
    </dxf>
    <dxf>
      <numFmt numFmtId="14" formatCode="0.00%"/>
    </dxf>
    <dxf>
      <numFmt numFmtId="168" formatCode="0.0%"/>
    </dxf>
    <dxf>
      <numFmt numFmtId="13" formatCode="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numFmt numFmtId="13" formatCode="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readingOrder="0"/>
    </dxf>
    <dxf>
      <fill>
        <patternFill patternType="solid">
          <bgColor theme="4" tint="0.79998168889431442"/>
        </patternFill>
      </fill>
    </dxf>
    <dxf>
      <font>
        <color auto="1"/>
      </font>
    </dxf>
    <dxf>
      <fill>
        <patternFill patternType="solid">
          <bgColor theme="4" tint="0.79998168889431442"/>
        </patternFill>
      </fill>
    </dxf>
    <dxf>
      <font>
        <color auto="1"/>
      </font>
    </dxf>
    <dxf>
      <alignment wrapText="1" readingOrder="0"/>
    </dxf>
    <dxf>
      <fill>
        <patternFill patternType="solid">
          <bgColor theme="4" tint="0.79998168889431442"/>
        </patternFill>
      </fill>
    </dxf>
    <dxf>
      <font>
        <color auto="1"/>
      </font>
    </dxf>
    <dxf>
      <fill>
        <patternFill patternType="solid">
          <bgColor theme="4" tint="0.79998168889431442"/>
        </patternFill>
      </fill>
    </dxf>
    <dxf>
      <font>
        <color auto="1"/>
      </font>
    </dxf>
    <dxf>
      <alignment wrapText="1" readingOrder="0"/>
    </dxf>
    <dxf>
      <alignment wrapText="1" readingOrder="0"/>
    </dxf>
    <dxf>
      <alignment wrapText="1" readingOrder="0"/>
    </dxf>
    <dxf>
      <alignment wrapText="1" readingOrder="0"/>
    </dxf>
    <dxf>
      <alignment wrapText="1" readingOrder="0"/>
    </dxf>
    <dxf>
      <alignment wrapText="1" readingOrder="0"/>
    </dxf>
    <dxf>
      <fill>
        <patternFill patternType="solid">
          <bgColor theme="4" tint="0.79998168889431442"/>
        </patternFill>
      </fill>
    </dxf>
    <dxf>
      <font>
        <color auto="1"/>
      </font>
    </dxf>
    <dxf>
      <fill>
        <patternFill patternType="solid">
          <bgColor theme="4" tint="0.79998168889431442"/>
        </patternFill>
      </fill>
    </dxf>
    <dxf>
      <font>
        <color auto="1"/>
      </font>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numFmt numFmtId="1" formatCode="0"/>
    </dxf>
    <dxf>
      <numFmt numFmtId="1" formatCode="0"/>
    </dxf>
    <dxf>
      <numFmt numFmtId="1" formatCode="0"/>
    </dxf>
    <dxf>
      <numFmt numFmtId="1" formatCode="0"/>
    </dxf>
    <dxf>
      <numFmt numFmtId="1" formatCode="0"/>
    </dxf>
    <dxf>
      <numFmt numFmtId="174" formatCode="[$-F400]h:mm:ss\ AM/PM"/>
    </dxf>
    <dxf>
      <numFmt numFmtId="173" formatCode="hh:mm:ss;@"/>
    </dxf>
    <dxf>
      <alignment wrapText="1" readingOrder="0"/>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numFmt numFmtId="14" formatCode="0.00%"/>
    </dxf>
    <dxf>
      <numFmt numFmtId="0" formatCode="General"/>
    </dxf>
    <dxf>
      <numFmt numFmtId="168" formatCode="0.0%"/>
    </dxf>
    <dxf>
      <numFmt numFmtId="13" formatCode="0%"/>
    </dxf>
    <dxf>
      <alignment horizontal="center" vertical="center" readingOrder="0"/>
    </dxf>
    <dxf>
      <alignment horizontal="center" vertical="center" readingOrder="0"/>
    </dxf>
    <dxf>
      <alignment horizontal="center" vertical="center" readingOrder="0"/>
    </dxf>
    <dxf>
      <alignment horizontal="center" vertical="center" readingOrder="0"/>
    </dxf>
    <dxf>
      <alignment horizontal="center" vertical="center" readingOrder="0"/>
    </dxf>
    <dxf>
      <numFmt numFmtId="13" formatCode="0%"/>
    </dxf>
    <dxf>
      <numFmt numFmtId="13" formatCode="0%"/>
    </dxf>
    <dxf>
      <numFmt numFmtId="13" formatCode="0%"/>
    </dxf>
    <dxf>
      <numFmt numFmtId="13" formatCode="0%"/>
    </dxf>
    <dxf>
      <numFmt numFmtId="13" formatCode="0%"/>
    </dxf>
    <dxf>
      <numFmt numFmtId="14" formatCode="0.00%"/>
    </dxf>
    <dxf>
      <numFmt numFmtId="168" formatCode="0.0%"/>
    </dxf>
    <dxf>
      <numFmt numFmtId="13" formatCode="0%"/>
    </dxf>
    <dxf>
      <numFmt numFmtId="168" formatCode="0.0%"/>
    </dxf>
    <dxf>
      <numFmt numFmtId="13"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font>
        <b/>
      </font>
    </dxf>
    <dxf>
      <border>
        <left/>
        <top/>
        <bottom/>
        <vertical/>
        <horizontal/>
      </border>
    </dxf>
    <dxf>
      <border>
        <left/>
        <top/>
        <bottom/>
        <vertical/>
        <horizontal/>
      </border>
    </dxf>
    <dxf>
      <border>
        <left/>
        <top/>
        <bottom/>
        <vertical/>
        <horizontal/>
      </border>
    </dxf>
    <dxf>
      <border>
        <left/>
        <top/>
        <bottom/>
        <vertical/>
        <horizontal/>
      </border>
    </dxf>
    <dxf>
      <border>
        <left/>
        <top/>
        <bottom/>
        <vertical/>
        <horizontal/>
      </border>
    </dxf>
    <dxf>
      <border>
        <left/>
        <top/>
        <bottom/>
        <vertical/>
        <horizontal/>
      </border>
    </dxf>
    <dxf>
      <border>
        <left/>
        <top/>
        <bottom/>
        <vertical/>
        <horizontal/>
      </border>
    </dxf>
    <dxf>
      <border>
        <left/>
        <top/>
        <bottom/>
        <vertical/>
        <horizontal/>
      </border>
    </dxf>
    <dxf>
      <border>
        <left/>
        <top/>
        <bottom/>
        <vertical/>
        <horizontal/>
      </border>
    </dxf>
    <dxf>
      <numFmt numFmtId="14" formatCode="0.00%"/>
    </dxf>
    <dxf>
      <numFmt numFmtId="168" formatCode="0.0%"/>
    </dxf>
    <dxf>
      <numFmt numFmtId="13"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numFmt numFmtId="14" formatCode="0.00%"/>
    </dxf>
    <dxf>
      <numFmt numFmtId="168" formatCode="0.0%"/>
    </dxf>
    <dxf>
      <numFmt numFmtId="13" formatCode="0%"/>
    </dxf>
    <dxf>
      <numFmt numFmtId="168" formatCode="0.0%"/>
    </dxf>
    <dxf>
      <numFmt numFmtId="13" formatCode="0%"/>
    </dxf>
    <dxf>
      <alignment horizontal="center" vertical="center" readingOrder="0"/>
    </dxf>
    <dxf>
      <alignment horizontal="center" vertical="center" readingOrder="0"/>
    </dxf>
    <dxf>
      <alignment horizontal="center" vertical="center" readingOrder="0"/>
    </dxf>
    <dxf>
      <alignment horizontal="center" vertical="center" readingOrder="0"/>
    </dxf>
    <dxf>
      <alignment horizontal="center" vertical="center" readingOrder="0"/>
    </dxf>
    <dxf>
      <numFmt numFmtId="13" formatCode="0%"/>
    </dxf>
    <dxf>
      <numFmt numFmtId="13" formatCode="0%"/>
    </dxf>
    <dxf>
      <numFmt numFmtId="13" formatCode="0%"/>
    </dxf>
    <dxf>
      <numFmt numFmtId="13" formatCode="0%"/>
    </dxf>
    <dxf>
      <numFmt numFmtId="13" formatCode="0%"/>
    </dxf>
    <dxf>
      <numFmt numFmtId="14" formatCode="0.00%"/>
    </dxf>
    <dxf>
      <numFmt numFmtId="175" formatCode="0.000%"/>
    </dxf>
    <dxf>
      <numFmt numFmtId="14" formatCode="0.00%"/>
    </dxf>
    <dxf>
      <numFmt numFmtId="168" formatCode="0.0%"/>
    </dxf>
    <dxf>
      <numFmt numFmtId="13" formatCode="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numFmt numFmtId="13" formatCode="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readingOrder="0"/>
    </dxf>
    <dxf>
      <fill>
        <patternFill patternType="solid">
          <bgColor theme="4" tint="0.79998168889431442"/>
        </patternFill>
      </fill>
    </dxf>
    <dxf>
      <font>
        <color auto="1"/>
      </font>
    </dxf>
    <dxf>
      <fill>
        <patternFill patternType="solid">
          <bgColor theme="4" tint="0.79998168889431442"/>
        </patternFill>
      </fill>
    </dxf>
    <dxf>
      <font>
        <color auto="1"/>
      </font>
    </dxf>
    <dxf>
      <alignment wrapText="1" readingOrder="0"/>
    </dxf>
    <dxf>
      <fill>
        <patternFill patternType="solid">
          <bgColor theme="4" tint="0.79998168889431442"/>
        </patternFill>
      </fill>
    </dxf>
    <dxf>
      <font>
        <color auto="1"/>
      </font>
    </dxf>
    <dxf>
      <fill>
        <patternFill patternType="solid">
          <bgColor theme="4" tint="0.79998168889431442"/>
        </patternFill>
      </fill>
    </dxf>
    <dxf>
      <font>
        <color auto="1"/>
      </font>
    </dxf>
    <dxf>
      <alignment wrapText="1" readingOrder="0"/>
    </dxf>
    <dxf>
      <alignment wrapText="1" readingOrder="0"/>
    </dxf>
    <dxf>
      <alignment wrapText="1" readingOrder="0"/>
    </dxf>
    <dxf>
      <alignment wrapText="1" readingOrder="0"/>
    </dxf>
    <dxf>
      <alignment wrapText="1" readingOrder="0"/>
    </dxf>
    <dxf>
      <alignment wrapText="1" readingOrder="0"/>
    </dxf>
    <dxf>
      <fill>
        <patternFill patternType="solid">
          <bgColor theme="4" tint="0.79998168889431442"/>
        </patternFill>
      </fill>
    </dxf>
    <dxf>
      <font>
        <color auto="1"/>
      </font>
    </dxf>
    <dxf>
      <fill>
        <patternFill patternType="solid">
          <bgColor theme="4" tint="0.79998168889431442"/>
        </patternFill>
      </fill>
    </dxf>
    <dxf>
      <font>
        <color auto="1"/>
      </font>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numFmt numFmtId="1" formatCode="0"/>
    </dxf>
    <dxf>
      <numFmt numFmtId="1" formatCode="0"/>
    </dxf>
    <dxf>
      <numFmt numFmtId="1" formatCode="0"/>
    </dxf>
    <dxf>
      <numFmt numFmtId="1" formatCode="0"/>
    </dxf>
    <dxf>
      <numFmt numFmtId="1" formatCode="0"/>
    </dxf>
    <dxf>
      <numFmt numFmtId="174" formatCode="[$-F400]h:mm:ss\ AM/PM"/>
    </dxf>
    <dxf>
      <numFmt numFmtId="173" formatCode="hh:mm:ss;@"/>
    </dxf>
    <dxf>
      <alignment wrapText="1" readingOrder="0"/>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numFmt numFmtId="14" formatCode="0.00%"/>
    </dxf>
    <dxf>
      <numFmt numFmtId="0" formatCode="General"/>
    </dxf>
    <dxf>
      <numFmt numFmtId="168" formatCode="0.0%"/>
    </dxf>
    <dxf>
      <numFmt numFmtId="13" formatCode="0%"/>
    </dxf>
    <dxf>
      <alignment horizontal="center" vertical="center" readingOrder="0"/>
    </dxf>
    <dxf>
      <alignment horizontal="center" vertical="center" readingOrder="0"/>
    </dxf>
    <dxf>
      <alignment horizontal="center" vertical="center" readingOrder="0"/>
    </dxf>
    <dxf>
      <alignment horizontal="center" vertical="center" readingOrder="0"/>
    </dxf>
    <dxf>
      <alignment horizontal="center" vertical="center" readingOrder="0"/>
    </dxf>
    <dxf>
      <numFmt numFmtId="13" formatCode="0%"/>
    </dxf>
    <dxf>
      <numFmt numFmtId="13" formatCode="0%"/>
    </dxf>
    <dxf>
      <numFmt numFmtId="13" formatCode="0%"/>
    </dxf>
    <dxf>
      <numFmt numFmtId="13" formatCode="0%"/>
    </dxf>
    <dxf>
      <numFmt numFmtId="13" formatCode="0%"/>
    </dxf>
    <dxf>
      <numFmt numFmtId="14" formatCode="0.00%"/>
    </dxf>
    <dxf>
      <numFmt numFmtId="168" formatCode="0.0%"/>
    </dxf>
    <dxf>
      <numFmt numFmtId="13" formatCode="0%"/>
    </dxf>
    <dxf>
      <numFmt numFmtId="168" formatCode="0.0%"/>
    </dxf>
    <dxf>
      <numFmt numFmtId="13"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font>
        <b/>
      </font>
    </dxf>
    <dxf>
      <border>
        <left/>
        <top/>
        <bottom/>
        <vertical/>
        <horizontal/>
      </border>
    </dxf>
    <dxf>
      <border>
        <left/>
        <top/>
        <bottom/>
        <vertical/>
        <horizontal/>
      </border>
    </dxf>
    <dxf>
      <border>
        <left/>
        <top/>
        <bottom/>
        <vertical/>
        <horizontal/>
      </border>
    </dxf>
    <dxf>
      <border>
        <left/>
        <top/>
        <bottom/>
        <vertical/>
        <horizontal/>
      </border>
    </dxf>
    <dxf>
      <border>
        <left/>
        <top/>
        <bottom/>
        <vertical/>
        <horizontal/>
      </border>
    </dxf>
    <dxf>
      <border>
        <left/>
        <top/>
        <bottom/>
        <vertical/>
        <horizontal/>
      </border>
    </dxf>
    <dxf>
      <border>
        <left/>
        <top/>
        <bottom/>
        <vertical/>
        <horizontal/>
      </border>
    </dxf>
    <dxf>
      <border>
        <left/>
        <top/>
        <bottom/>
        <vertical/>
        <horizontal/>
      </border>
    </dxf>
    <dxf>
      <border>
        <left/>
        <top/>
        <bottom/>
        <vertical/>
        <horizontal/>
      </border>
    </dxf>
    <dxf>
      <numFmt numFmtId="14" formatCode="0.00%"/>
    </dxf>
    <dxf>
      <numFmt numFmtId="168" formatCode="0.0%"/>
    </dxf>
    <dxf>
      <numFmt numFmtId="13"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numFmt numFmtId="14" formatCode="0.00%"/>
    </dxf>
    <dxf>
      <numFmt numFmtId="168" formatCode="0.0%"/>
    </dxf>
    <dxf>
      <numFmt numFmtId="13" formatCode="0%"/>
    </dxf>
    <dxf>
      <numFmt numFmtId="168" formatCode="0.0%"/>
    </dxf>
    <dxf>
      <numFmt numFmtId="13" formatCode="0%"/>
    </dxf>
    <dxf>
      <alignment horizontal="center" vertical="center" readingOrder="0"/>
    </dxf>
    <dxf>
      <alignment horizontal="center" vertical="center" readingOrder="0"/>
    </dxf>
    <dxf>
      <alignment horizontal="center" vertical="center" readingOrder="0"/>
    </dxf>
    <dxf>
      <alignment horizontal="center" vertical="center" readingOrder="0"/>
    </dxf>
    <dxf>
      <alignment horizontal="center" vertical="center" readingOrder="0"/>
    </dxf>
    <dxf>
      <numFmt numFmtId="13" formatCode="0%"/>
    </dxf>
    <dxf>
      <numFmt numFmtId="13" formatCode="0%"/>
    </dxf>
    <dxf>
      <numFmt numFmtId="13" formatCode="0%"/>
    </dxf>
    <dxf>
      <numFmt numFmtId="13" formatCode="0%"/>
    </dxf>
    <dxf>
      <numFmt numFmtId="13" formatCode="0%"/>
    </dxf>
    <dxf>
      <numFmt numFmtId="14" formatCode="0.00%"/>
    </dxf>
    <dxf>
      <numFmt numFmtId="175" formatCode="0.000%"/>
    </dxf>
    <dxf>
      <numFmt numFmtId="14" formatCode="0.00%"/>
    </dxf>
    <dxf>
      <numFmt numFmtId="168" formatCode="0.0%"/>
    </dxf>
    <dxf>
      <numFmt numFmtId="13" formatCode="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numFmt numFmtId="13" formatCode="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readingOrder="0"/>
    </dxf>
    <dxf>
      <fill>
        <patternFill patternType="solid">
          <bgColor theme="4" tint="0.79998168889431442"/>
        </patternFill>
      </fill>
    </dxf>
    <dxf>
      <font>
        <color auto="1"/>
      </font>
    </dxf>
    <dxf>
      <fill>
        <patternFill patternType="solid">
          <bgColor theme="4" tint="0.79998168889431442"/>
        </patternFill>
      </fill>
    </dxf>
    <dxf>
      <font>
        <color auto="1"/>
      </font>
    </dxf>
    <dxf>
      <alignment wrapText="1" readingOrder="0"/>
    </dxf>
    <dxf>
      <fill>
        <patternFill patternType="solid">
          <bgColor theme="4" tint="0.79998168889431442"/>
        </patternFill>
      </fill>
    </dxf>
    <dxf>
      <font>
        <color auto="1"/>
      </font>
    </dxf>
    <dxf>
      <fill>
        <patternFill patternType="solid">
          <bgColor theme="4" tint="0.79998168889431442"/>
        </patternFill>
      </fill>
    </dxf>
    <dxf>
      <font>
        <color auto="1"/>
      </font>
    </dxf>
    <dxf>
      <alignment wrapText="1" readingOrder="0"/>
    </dxf>
    <dxf>
      <alignment wrapText="1" readingOrder="0"/>
    </dxf>
    <dxf>
      <alignment wrapText="1" readingOrder="0"/>
    </dxf>
    <dxf>
      <alignment wrapText="1" readingOrder="0"/>
    </dxf>
    <dxf>
      <alignment wrapText="1" readingOrder="0"/>
    </dxf>
    <dxf>
      <alignment wrapText="1" readingOrder="0"/>
    </dxf>
    <dxf>
      <fill>
        <patternFill patternType="solid">
          <bgColor theme="4" tint="0.79998168889431442"/>
        </patternFill>
      </fill>
    </dxf>
    <dxf>
      <font>
        <color auto="1"/>
      </font>
    </dxf>
    <dxf>
      <fill>
        <patternFill patternType="solid">
          <bgColor theme="4" tint="0.79998168889431442"/>
        </patternFill>
      </fill>
    </dxf>
    <dxf>
      <font>
        <color auto="1"/>
      </font>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numFmt numFmtId="1" formatCode="0"/>
    </dxf>
    <dxf>
      <numFmt numFmtId="1" formatCode="0"/>
    </dxf>
    <dxf>
      <numFmt numFmtId="1" formatCode="0"/>
    </dxf>
    <dxf>
      <numFmt numFmtId="1" formatCode="0"/>
    </dxf>
    <dxf>
      <numFmt numFmtId="1" formatCode="0"/>
    </dxf>
    <dxf>
      <numFmt numFmtId="174" formatCode="[$-F400]h:mm:ss\ AM/PM"/>
    </dxf>
    <dxf>
      <numFmt numFmtId="173" formatCode="hh:mm:ss;@"/>
    </dxf>
    <dxf>
      <alignment wrapText="1" readingOrder="0"/>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numFmt numFmtId="14" formatCode="0.00%"/>
    </dxf>
    <dxf>
      <numFmt numFmtId="0" formatCode="General"/>
    </dxf>
    <dxf>
      <numFmt numFmtId="168" formatCode="0.0%"/>
    </dxf>
    <dxf>
      <numFmt numFmtId="13" formatCode="0%"/>
    </dxf>
    <dxf>
      <alignment horizontal="center" vertical="center" readingOrder="0"/>
    </dxf>
    <dxf>
      <alignment horizontal="center" vertical="center" readingOrder="0"/>
    </dxf>
    <dxf>
      <alignment horizontal="center" vertical="center" readingOrder="0"/>
    </dxf>
    <dxf>
      <alignment horizontal="center" vertical="center" readingOrder="0"/>
    </dxf>
    <dxf>
      <alignment horizontal="center" vertical="center" readingOrder="0"/>
    </dxf>
    <dxf>
      <numFmt numFmtId="13" formatCode="0%"/>
    </dxf>
    <dxf>
      <numFmt numFmtId="13" formatCode="0%"/>
    </dxf>
    <dxf>
      <numFmt numFmtId="13" formatCode="0%"/>
    </dxf>
    <dxf>
      <numFmt numFmtId="13" formatCode="0%"/>
    </dxf>
    <dxf>
      <numFmt numFmtId="13" formatCode="0%"/>
    </dxf>
    <dxf>
      <numFmt numFmtId="14" formatCode="0.00%"/>
    </dxf>
    <dxf>
      <numFmt numFmtId="168" formatCode="0.0%"/>
    </dxf>
    <dxf>
      <numFmt numFmtId="13" formatCode="0%"/>
    </dxf>
    <dxf>
      <numFmt numFmtId="168" formatCode="0.0%"/>
    </dxf>
    <dxf>
      <numFmt numFmtId="13"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font>
        <b/>
      </font>
    </dxf>
    <dxf>
      <border>
        <left/>
        <top/>
        <bottom/>
        <vertical/>
        <horizontal/>
      </border>
    </dxf>
    <dxf>
      <border>
        <left/>
        <top/>
        <bottom/>
        <vertical/>
        <horizontal/>
      </border>
    </dxf>
    <dxf>
      <border>
        <left/>
        <top/>
        <bottom/>
        <vertical/>
        <horizontal/>
      </border>
    </dxf>
    <dxf>
      <border>
        <left/>
        <top/>
        <bottom/>
        <vertical/>
        <horizontal/>
      </border>
    </dxf>
    <dxf>
      <border>
        <left/>
        <top/>
        <bottom/>
        <vertical/>
        <horizontal/>
      </border>
    </dxf>
    <dxf>
      <border>
        <left/>
        <top/>
        <bottom/>
        <vertical/>
        <horizontal/>
      </border>
    </dxf>
    <dxf>
      <border>
        <left/>
        <top/>
        <bottom/>
        <vertical/>
        <horizontal/>
      </border>
    </dxf>
    <dxf>
      <border>
        <left/>
        <top/>
        <bottom/>
        <vertical/>
        <horizontal/>
      </border>
    </dxf>
    <dxf>
      <border>
        <left/>
        <top/>
        <bottom/>
        <vertical/>
        <horizontal/>
      </border>
    </dxf>
    <dxf>
      <numFmt numFmtId="14" formatCode="0.00%"/>
    </dxf>
    <dxf>
      <numFmt numFmtId="168" formatCode="0.0%"/>
    </dxf>
    <dxf>
      <numFmt numFmtId="13"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numFmt numFmtId="14" formatCode="0.00%"/>
    </dxf>
    <dxf>
      <numFmt numFmtId="168" formatCode="0.0%"/>
    </dxf>
    <dxf>
      <numFmt numFmtId="13" formatCode="0%"/>
    </dxf>
    <dxf>
      <numFmt numFmtId="168" formatCode="0.0%"/>
    </dxf>
    <dxf>
      <numFmt numFmtId="13" formatCode="0%"/>
    </dxf>
    <dxf>
      <alignment horizontal="center" vertical="center" readingOrder="0"/>
    </dxf>
    <dxf>
      <alignment horizontal="center" vertical="center" readingOrder="0"/>
    </dxf>
    <dxf>
      <alignment horizontal="center" vertical="center" readingOrder="0"/>
    </dxf>
    <dxf>
      <alignment horizontal="center" vertical="center" readingOrder="0"/>
    </dxf>
    <dxf>
      <alignment horizontal="center" vertical="center" readingOrder="0"/>
    </dxf>
    <dxf>
      <numFmt numFmtId="13" formatCode="0%"/>
    </dxf>
    <dxf>
      <numFmt numFmtId="13" formatCode="0%"/>
    </dxf>
    <dxf>
      <numFmt numFmtId="13" formatCode="0%"/>
    </dxf>
    <dxf>
      <numFmt numFmtId="13" formatCode="0%"/>
    </dxf>
    <dxf>
      <numFmt numFmtId="13" formatCode="0%"/>
    </dxf>
    <dxf>
      <numFmt numFmtId="14" formatCode="0.00%"/>
    </dxf>
    <dxf>
      <numFmt numFmtId="175" formatCode="0.000%"/>
    </dxf>
    <dxf>
      <numFmt numFmtId="14" formatCode="0.00%"/>
    </dxf>
    <dxf>
      <numFmt numFmtId="168" formatCode="0.0%"/>
    </dxf>
    <dxf>
      <numFmt numFmtId="13" formatCode="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numFmt numFmtId="13" formatCode="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readingOrder="0"/>
    </dxf>
    <dxf>
      <fill>
        <patternFill patternType="solid">
          <bgColor theme="4" tint="0.79998168889431442"/>
        </patternFill>
      </fill>
    </dxf>
    <dxf>
      <font>
        <color auto="1"/>
      </font>
    </dxf>
    <dxf>
      <fill>
        <patternFill patternType="solid">
          <bgColor theme="4" tint="0.79998168889431442"/>
        </patternFill>
      </fill>
    </dxf>
    <dxf>
      <font>
        <color auto="1"/>
      </font>
    </dxf>
    <dxf>
      <alignment wrapText="1" readingOrder="0"/>
    </dxf>
    <dxf>
      <fill>
        <patternFill patternType="solid">
          <bgColor theme="4" tint="0.79998168889431442"/>
        </patternFill>
      </fill>
    </dxf>
    <dxf>
      <font>
        <color auto="1"/>
      </font>
    </dxf>
    <dxf>
      <fill>
        <patternFill patternType="solid">
          <bgColor theme="4" tint="0.79998168889431442"/>
        </patternFill>
      </fill>
    </dxf>
    <dxf>
      <font>
        <color auto="1"/>
      </font>
    </dxf>
    <dxf>
      <alignment wrapText="1" readingOrder="0"/>
    </dxf>
    <dxf>
      <alignment wrapText="1" readingOrder="0"/>
    </dxf>
    <dxf>
      <alignment wrapText="1" readingOrder="0"/>
    </dxf>
    <dxf>
      <alignment wrapText="1" readingOrder="0"/>
    </dxf>
    <dxf>
      <alignment wrapText="1" readingOrder="0"/>
    </dxf>
    <dxf>
      <alignment wrapText="1" readingOrder="0"/>
    </dxf>
    <dxf>
      <fill>
        <patternFill patternType="solid">
          <bgColor theme="4" tint="0.79998168889431442"/>
        </patternFill>
      </fill>
    </dxf>
    <dxf>
      <font>
        <color auto="1"/>
      </font>
    </dxf>
    <dxf>
      <fill>
        <patternFill patternType="solid">
          <bgColor theme="4" tint="0.79998168889431442"/>
        </patternFill>
      </fill>
    </dxf>
    <dxf>
      <font>
        <color auto="1"/>
      </font>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numFmt numFmtId="1" formatCode="0"/>
    </dxf>
    <dxf>
      <numFmt numFmtId="1" formatCode="0"/>
    </dxf>
    <dxf>
      <numFmt numFmtId="1" formatCode="0"/>
    </dxf>
    <dxf>
      <numFmt numFmtId="1" formatCode="0"/>
    </dxf>
    <dxf>
      <numFmt numFmtId="1" formatCode="0"/>
    </dxf>
    <dxf>
      <numFmt numFmtId="174" formatCode="[$-F400]h:mm:ss\ AM/PM"/>
    </dxf>
    <dxf>
      <numFmt numFmtId="173" formatCode="hh:mm:ss;@"/>
    </dxf>
    <dxf>
      <alignment wrapText="1" readingOrder="0"/>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numFmt numFmtId="14" formatCode="0.00%"/>
    </dxf>
    <dxf>
      <numFmt numFmtId="0" formatCode="General"/>
    </dxf>
    <dxf>
      <numFmt numFmtId="168" formatCode="0.0%"/>
    </dxf>
    <dxf>
      <numFmt numFmtId="13" formatCode="0%"/>
    </dxf>
    <dxf>
      <alignment horizontal="center" vertical="center" readingOrder="0"/>
    </dxf>
    <dxf>
      <alignment horizontal="center" vertical="center" readingOrder="0"/>
    </dxf>
    <dxf>
      <alignment horizontal="center" vertical="center" readingOrder="0"/>
    </dxf>
    <dxf>
      <alignment horizontal="center" vertical="center" readingOrder="0"/>
    </dxf>
    <dxf>
      <alignment horizontal="center" vertical="center" readingOrder="0"/>
    </dxf>
    <dxf>
      <numFmt numFmtId="13" formatCode="0%"/>
    </dxf>
    <dxf>
      <numFmt numFmtId="13" formatCode="0%"/>
    </dxf>
    <dxf>
      <numFmt numFmtId="13" formatCode="0%"/>
    </dxf>
    <dxf>
      <numFmt numFmtId="13" formatCode="0%"/>
    </dxf>
    <dxf>
      <numFmt numFmtId="13" formatCode="0%"/>
    </dxf>
    <dxf>
      <numFmt numFmtId="14" formatCode="0.00%"/>
    </dxf>
    <dxf>
      <numFmt numFmtId="168" formatCode="0.0%"/>
    </dxf>
    <dxf>
      <numFmt numFmtId="13" formatCode="0%"/>
    </dxf>
    <dxf>
      <numFmt numFmtId="168" formatCode="0.0%"/>
    </dxf>
    <dxf>
      <numFmt numFmtId="13"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font>
        <b/>
      </font>
    </dxf>
    <dxf>
      <border>
        <left/>
        <top/>
        <bottom/>
        <vertical/>
        <horizontal/>
      </border>
    </dxf>
    <dxf>
      <border>
        <left/>
        <top/>
        <bottom/>
        <vertical/>
        <horizontal/>
      </border>
    </dxf>
    <dxf>
      <border>
        <left/>
        <top/>
        <bottom/>
        <vertical/>
        <horizontal/>
      </border>
    </dxf>
    <dxf>
      <border>
        <left/>
        <top/>
        <bottom/>
        <vertical/>
        <horizontal/>
      </border>
    </dxf>
    <dxf>
      <border>
        <left/>
        <top/>
        <bottom/>
        <vertical/>
        <horizontal/>
      </border>
    </dxf>
    <dxf>
      <border>
        <left/>
        <top/>
        <bottom/>
        <vertical/>
        <horizontal/>
      </border>
    </dxf>
    <dxf>
      <border>
        <left/>
        <top/>
        <bottom/>
        <vertical/>
        <horizontal/>
      </border>
    </dxf>
    <dxf>
      <border>
        <left/>
        <top/>
        <bottom/>
        <vertical/>
        <horizontal/>
      </border>
    </dxf>
    <dxf>
      <border>
        <left/>
        <top/>
        <bottom/>
        <vertical/>
        <horizontal/>
      </border>
    </dxf>
    <dxf>
      <numFmt numFmtId="14" formatCode="0.00%"/>
    </dxf>
    <dxf>
      <numFmt numFmtId="168" formatCode="0.0%"/>
    </dxf>
    <dxf>
      <numFmt numFmtId="13"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numFmt numFmtId="14" formatCode="0.00%"/>
    </dxf>
    <dxf>
      <numFmt numFmtId="168" formatCode="0.0%"/>
    </dxf>
    <dxf>
      <numFmt numFmtId="13" formatCode="0%"/>
    </dxf>
    <dxf>
      <numFmt numFmtId="168" formatCode="0.0%"/>
    </dxf>
    <dxf>
      <numFmt numFmtId="13" formatCode="0%"/>
    </dxf>
    <dxf>
      <alignment horizontal="center" vertical="center" readingOrder="0"/>
    </dxf>
    <dxf>
      <alignment horizontal="center" vertical="center" readingOrder="0"/>
    </dxf>
    <dxf>
      <alignment horizontal="center" vertical="center" readingOrder="0"/>
    </dxf>
    <dxf>
      <alignment horizontal="center" vertical="center" readingOrder="0"/>
    </dxf>
    <dxf>
      <alignment horizontal="center" vertical="center" readingOrder="0"/>
    </dxf>
    <dxf>
      <numFmt numFmtId="13" formatCode="0%"/>
    </dxf>
    <dxf>
      <numFmt numFmtId="13" formatCode="0%"/>
    </dxf>
    <dxf>
      <numFmt numFmtId="13" formatCode="0%"/>
    </dxf>
    <dxf>
      <numFmt numFmtId="13" formatCode="0%"/>
    </dxf>
    <dxf>
      <numFmt numFmtId="13" formatCode="0%"/>
    </dxf>
    <dxf>
      <numFmt numFmtId="14" formatCode="0.00%"/>
    </dxf>
    <dxf>
      <numFmt numFmtId="175" formatCode="0.000%"/>
    </dxf>
    <dxf>
      <numFmt numFmtId="14" formatCode="0.00%"/>
    </dxf>
    <dxf>
      <numFmt numFmtId="168" formatCode="0.0%"/>
    </dxf>
    <dxf>
      <numFmt numFmtId="13" formatCode="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numFmt numFmtId="13" formatCode="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readingOrder="0"/>
    </dxf>
    <dxf>
      <fill>
        <patternFill patternType="solid">
          <bgColor theme="4" tint="0.79998168889431442"/>
        </patternFill>
      </fill>
    </dxf>
    <dxf>
      <font>
        <color auto="1"/>
      </font>
    </dxf>
    <dxf>
      <fill>
        <patternFill patternType="solid">
          <bgColor theme="4" tint="0.79998168889431442"/>
        </patternFill>
      </fill>
    </dxf>
    <dxf>
      <font>
        <color auto="1"/>
      </font>
    </dxf>
    <dxf>
      <alignment wrapText="1" readingOrder="0"/>
    </dxf>
    <dxf>
      <fill>
        <patternFill patternType="solid">
          <bgColor theme="4" tint="0.79998168889431442"/>
        </patternFill>
      </fill>
    </dxf>
    <dxf>
      <font>
        <color auto="1"/>
      </font>
    </dxf>
    <dxf>
      <fill>
        <patternFill patternType="solid">
          <bgColor theme="4" tint="0.79998168889431442"/>
        </patternFill>
      </fill>
    </dxf>
    <dxf>
      <font>
        <color auto="1"/>
      </font>
    </dxf>
    <dxf>
      <alignment wrapText="1" readingOrder="0"/>
    </dxf>
    <dxf>
      <alignment wrapText="1" readingOrder="0"/>
    </dxf>
    <dxf>
      <alignment wrapText="1" readingOrder="0"/>
    </dxf>
    <dxf>
      <alignment wrapText="1" readingOrder="0"/>
    </dxf>
    <dxf>
      <alignment wrapText="1" readingOrder="0"/>
    </dxf>
    <dxf>
      <alignment wrapText="1" readingOrder="0"/>
    </dxf>
    <dxf>
      <fill>
        <patternFill patternType="solid">
          <bgColor theme="4" tint="0.79998168889431442"/>
        </patternFill>
      </fill>
    </dxf>
    <dxf>
      <font>
        <color auto="1"/>
      </font>
    </dxf>
    <dxf>
      <fill>
        <patternFill patternType="solid">
          <bgColor theme="4" tint="0.79998168889431442"/>
        </patternFill>
      </fill>
    </dxf>
    <dxf>
      <font>
        <color auto="1"/>
      </font>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numFmt numFmtId="1" formatCode="0"/>
    </dxf>
    <dxf>
      <numFmt numFmtId="1" formatCode="0"/>
    </dxf>
    <dxf>
      <numFmt numFmtId="1" formatCode="0"/>
    </dxf>
    <dxf>
      <numFmt numFmtId="1" formatCode="0"/>
    </dxf>
    <dxf>
      <numFmt numFmtId="1" formatCode="0"/>
    </dxf>
    <dxf>
      <numFmt numFmtId="174" formatCode="[$-F400]h:mm:ss\ AM/PM"/>
    </dxf>
    <dxf>
      <numFmt numFmtId="173" formatCode="hh:mm:ss;@"/>
    </dxf>
    <dxf>
      <alignment wrapText="1" readingOrder="0"/>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numFmt numFmtId="14" formatCode="0.00%"/>
    </dxf>
    <dxf>
      <numFmt numFmtId="0" formatCode="General"/>
    </dxf>
    <dxf>
      <numFmt numFmtId="168" formatCode="0.0%"/>
    </dxf>
    <dxf>
      <numFmt numFmtId="13" formatCode="0%"/>
    </dxf>
    <dxf>
      <alignment horizontal="center" vertical="center" readingOrder="0"/>
    </dxf>
    <dxf>
      <alignment horizontal="center" vertical="center" readingOrder="0"/>
    </dxf>
    <dxf>
      <alignment horizontal="center" vertical="center" readingOrder="0"/>
    </dxf>
    <dxf>
      <alignment horizontal="center" vertical="center" readingOrder="0"/>
    </dxf>
    <dxf>
      <alignment horizontal="center" vertical="center" readingOrder="0"/>
    </dxf>
    <dxf>
      <numFmt numFmtId="13" formatCode="0%"/>
    </dxf>
    <dxf>
      <numFmt numFmtId="13" formatCode="0%"/>
    </dxf>
    <dxf>
      <numFmt numFmtId="13" formatCode="0%"/>
    </dxf>
    <dxf>
      <numFmt numFmtId="13" formatCode="0%"/>
    </dxf>
    <dxf>
      <numFmt numFmtId="13" formatCode="0%"/>
    </dxf>
    <dxf>
      <numFmt numFmtId="14" formatCode="0.00%"/>
    </dxf>
    <dxf>
      <numFmt numFmtId="168" formatCode="0.0%"/>
    </dxf>
    <dxf>
      <numFmt numFmtId="13" formatCode="0%"/>
    </dxf>
    <dxf>
      <numFmt numFmtId="168" formatCode="0.0%"/>
    </dxf>
    <dxf>
      <numFmt numFmtId="13"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font>
        <b/>
      </font>
    </dxf>
    <dxf>
      <border>
        <left/>
        <top/>
        <bottom/>
        <vertical/>
        <horizontal/>
      </border>
    </dxf>
    <dxf>
      <border>
        <left/>
        <top/>
        <bottom/>
        <vertical/>
        <horizontal/>
      </border>
    </dxf>
    <dxf>
      <border>
        <left/>
        <top/>
        <bottom/>
        <vertical/>
        <horizontal/>
      </border>
    </dxf>
    <dxf>
      <border>
        <left/>
        <top/>
        <bottom/>
        <vertical/>
        <horizontal/>
      </border>
    </dxf>
    <dxf>
      <border>
        <left/>
        <top/>
        <bottom/>
        <vertical/>
        <horizontal/>
      </border>
    </dxf>
    <dxf>
      <border>
        <left/>
        <top/>
        <bottom/>
        <vertical/>
        <horizontal/>
      </border>
    </dxf>
    <dxf>
      <border>
        <left/>
        <top/>
        <bottom/>
        <vertical/>
        <horizontal/>
      </border>
    </dxf>
    <dxf>
      <border>
        <left/>
        <top/>
        <bottom/>
        <vertical/>
        <horizontal/>
      </border>
    </dxf>
    <dxf>
      <border>
        <left/>
        <top/>
        <bottom/>
        <vertical/>
        <horizontal/>
      </border>
    </dxf>
    <dxf>
      <numFmt numFmtId="14" formatCode="0.00%"/>
    </dxf>
    <dxf>
      <numFmt numFmtId="168" formatCode="0.0%"/>
    </dxf>
    <dxf>
      <numFmt numFmtId="13" formatCode="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numFmt numFmtId="14" formatCode="0.00%"/>
    </dxf>
    <dxf>
      <numFmt numFmtId="168" formatCode="0.0%"/>
    </dxf>
    <dxf>
      <numFmt numFmtId="13" formatCode="0%"/>
    </dxf>
    <dxf>
      <numFmt numFmtId="168" formatCode="0.0%"/>
    </dxf>
    <dxf>
      <numFmt numFmtId="13" formatCode="0%"/>
    </dxf>
    <dxf>
      <alignment horizontal="center" vertical="center" readingOrder="0"/>
    </dxf>
    <dxf>
      <alignment horizontal="center" vertical="center" readingOrder="0"/>
    </dxf>
    <dxf>
      <alignment horizontal="center" vertical="center" readingOrder="0"/>
    </dxf>
    <dxf>
      <alignment horizontal="center" vertical="center" readingOrder="0"/>
    </dxf>
    <dxf>
      <alignment horizontal="center" vertical="center" readingOrder="0"/>
    </dxf>
    <dxf>
      <numFmt numFmtId="13" formatCode="0%"/>
    </dxf>
    <dxf>
      <numFmt numFmtId="13" formatCode="0%"/>
    </dxf>
    <dxf>
      <numFmt numFmtId="13" formatCode="0%"/>
    </dxf>
    <dxf>
      <numFmt numFmtId="13" formatCode="0%"/>
    </dxf>
    <dxf>
      <numFmt numFmtId="13" formatCode="0%"/>
    </dxf>
    <dxf>
      <numFmt numFmtId="14" formatCode="0.00%"/>
    </dxf>
    <dxf>
      <numFmt numFmtId="175" formatCode="0.000%"/>
    </dxf>
    <dxf>
      <numFmt numFmtId="14" formatCode="0.00%"/>
    </dxf>
    <dxf>
      <numFmt numFmtId="168" formatCode="0.0%"/>
    </dxf>
    <dxf>
      <numFmt numFmtId="13" formatCode="0%"/>
    </dxf>
    <dxf>
      <alignment wrapText="1" readingOrder="0"/>
    </dxf>
    <dxf>
      <alignment wrapText="1" readingOrder="0"/>
    </dxf>
    <dxf>
      <alignment wrapText="1"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numFmt numFmtId="13" formatCode="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wrapText="1" readingOrder="0"/>
    </dxf>
    <dxf>
      <fill>
        <patternFill patternType="solid">
          <bgColor theme="4" tint="0.79998168889431442"/>
        </patternFill>
      </fill>
    </dxf>
    <dxf>
      <font>
        <color auto="1"/>
      </font>
    </dxf>
    <dxf>
      <fill>
        <patternFill patternType="solid">
          <bgColor theme="4" tint="0.79998168889431442"/>
        </patternFill>
      </fill>
    </dxf>
    <dxf>
      <font>
        <color auto="1"/>
      </font>
    </dxf>
    <dxf>
      <alignment wrapText="1" readingOrder="0"/>
    </dxf>
    <dxf>
      <fill>
        <patternFill patternType="solid">
          <bgColor theme="4" tint="0.79998168889431442"/>
        </patternFill>
      </fill>
    </dxf>
    <dxf>
      <font>
        <color auto="1"/>
      </font>
    </dxf>
    <dxf>
      <fill>
        <patternFill patternType="solid">
          <bgColor theme="4" tint="0.79998168889431442"/>
        </patternFill>
      </fill>
    </dxf>
    <dxf>
      <font>
        <color auto="1"/>
      </font>
    </dxf>
    <dxf>
      <alignment wrapText="1" readingOrder="0"/>
    </dxf>
    <dxf>
      <alignment wrapText="1" readingOrder="0"/>
    </dxf>
    <dxf>
      <alignment wrapText="1" readingOrder="0"/>
    </dxf>
    <dxf>
      <alignment wrapText="1" readingOrder="0"/>
    </dxf>
    <dxf>
      <alignment wrapText="1" readingOrder="0"/>
    </dxf>
    <dxf>
      <alignment wrapText="1" readingOrder="0"/>
    </dxf>
    <dxf>
      <fill>
        <patternFill patternType="solid">
          <bgColor theme="4" tint="0.79998168889431442"/>
        </patternFill>
      </fill>
    </dxf>
    <dxf>
      <font>
        <color auto="1"/>
      </font>
    </dxf>
    <dxf>
      <fill>
        <patternFill patternType="solid">
          <bgColor theme="4" tint="0.79998168889431442"/>
        </patternFill>
      </fill>
    </dxf>
    <dxf>
      <font>
        <color auto="1"/>
      </font>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numFmt numFmtId="1" formatCode="0"/>
    </dxf>
    <dxf>
      <numFmt numFmtId="1" formatCode="0"/>
    </dxf>
    <dxf>
      <numFmt numFmtId="1" formatCode="0"/>
    </dxf>
    <dxf>
      <numFmt numFmtId="1" formatCode="0"/>
    </dxf>
    <dxf>
      <numFmt numFmtId="1" formatCode="0"/>
    </dxf>
    <dxf>
      <numFmt numFmtId="174" formatCode="[$-F400]h:mm:ss\ AM/PM"/>
    </dxf>
    <dxf>
      <numFmt numFmtId="173" formatCode="hh:mm:ss;@"/>
    </dxf>
    <dxf>
      <alignment wrapText="1" readingOrder="0"/>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patternType="solid">
          <bgColor theme="0"/>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fill>
        <patternFill>
          <bgColor auto="1"/>
        </patternFill>
      </fill>
    </dxf>
    <dxf>
      <numFmt numFmtId="13" formatCode="0%"/>
    </dxf>
    <dxf>
      <numFmt numFmtId="168" formatCode="0.0%"/>
    </dxf>
    <dxf>
      <numFmt numFmtId="0" formatCode="Genera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left" readingOrder="0"/>
    </dxf>
    <dxf>
      <numFmt numFmtId="14" formatCode="0.00%"/>
    </dxf>
    <dxf>
      <numFmt numFmtId="14" formatCode="0.00%"/>
    </dxf>
    <dxf>
      <numFmt numFmtId="0" formatCode="General"/>
    </dxf>
    <dxf>
      <numFmt numFmtId="13" formatCode="0%"/>
    </dxf>
    <dxf>
      <numFmt numFmtId="168" formatCode="0.0%"/>
    </dxf>
    <dxf>
      <numFmt numFmtId="14" formatCode="0.00%"/>
    </dxf>
    <dxf>
      <alignment vertical="center" readingOrder="0"/>
    </dxf>
    <dxf>
      <alignment vertical="center" readingOrder="0"/>
    </dxf>
    <dxf>
      <border>
        <left style="thin">
          <color theme="5"/>
        </left>
        <bottom style="thin">
          <color theme="5"/>
        </bottom>
      </border>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numFmt numFmtId="0" formatCode="General"/>
    </dxf>
    <dxf>
      <alignment horizontal="center" readingOrder="0"/>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numFmt numFmtId="14" formatCode="0.00%"/>
    </dxf>
    <dxf>
      <numFmt numFmtId="0" formatCode="General"/>
    </dxf>
    <dxf>
      <numFmt numFmtId="13" formatCode="0%"/>
    </dxf>
    <dxf>
      <numFmt numFmtId="168" formatCode="0.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3" formatCode="0%"/>
    </dxf>
    <dxf>
      <numFmt numFmtId="168" formatCode="0.0%"/>
    </dxf>
    <dxf>
      <numFmt numFmtId="14" formatCode="0.00%"/>
    </dxf>
    <dxf>
      <numFmt numFmtId="175" formatCode="0.000%"/>
    </dxf>
    <dxf>
      <numFmt numFmtId="14" formatCode="0.00%"/>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numFmt numFmtId="13" formatCode="0%"/>
    </dxf>
    <dxf>
      <numFmt numFmtId="168" formatCode="0.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numFmt numFmtId="0" formatCode="General"/>
    </dxf>
    <dxf>
      <numFmt numFmtId="13" formatCode="0%"/>
    </dxf>
    <dxf>
      <numFmt numFmtId="0" formatCode="General"/>
    </dxf>
    <dxf>
      <numFmt numFmtId="1" formatCode="0"/>
    </dxf>
    <dxf>
      <numFmt numFmtId="13" formatCode="0%"/>
    </dxf>
    <dxf>
      <numFmt numFmtId="1" formatCode="0"/>
    </dxf>
    <dxf>
      <numFmt numFmtId="33" formatCode="_-* #,##0_-;\-* #,##0_-;_-* &quot;-&quot;_-;_-@_-"/>
    </dxf>
    <dxf>
      <numFmt numFmtId="14" formatCode="0.00%"/>
    </dxf>
    <dxf>
      <numFmt numFmtId="13" formatCode="0%"/>
    </dxf>
    <dxf>
      <numFmt numFmtId="168" formatCode="0.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fill>
        <patternFill patternType="solid">
          <bgColor theme="9" tint="0.59999389629810485"/>
        </patternFill>
      </fill>
    </dxf>
    <dxf>
      <numFmt numFmtId="1" formatCode="0"/>
    </dxf>
    <dxf>
      <numFmt numFmtId="13" formatCode="0%"/>
    </dxf>
    <dxf>
      <numFmt numFmtId="168" formatCode="0.0%"/>
    </dxf>
    <dxf>
      <alignment vertical="center" readingOrder="0"/>
    </dxf>
    <dxf>
      <alignment vertical="center" readingOrder="0"/>
    </dxf>
    <dxf>
      <border>
        <left style="thin">
          <color theme="5"/>
        </left>
        <bottom style="thin">
          <color theme="5"/>
        </bottom>
      </border>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alignment horizontal="center" readingOrder="0"/>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numFmt numFmtId="13" formatCode="0%"/>
    </dxf>
    <dxf>
      <numFmt numFmtId="168" formatCode="0.0%"/>
    </dxf>
    <dxf>
      <alignment wrapText="1" readingOrder="0"/>
    </dxf>
    <dxf>
      <numFmt numFmtId="13" formatCode="0%"/>
    </dxf>
    <dxf>
      <numFmt numFmtId="168" formatCode="0.0%"/>
    </dxf>
    <dxf>
      <numFmt numFmtId="14" formatCode="0.00%"/>
    </dxf>
    <dxf>
      <numFmt numFmtId="175" formatCode="0.000%"/>
    </dxf>
    <dxf>
      <numFmt numFmtId="14" formatCode="0.00%"/>
    </dxf>
    <dxf>
      <numFmt numFmtId="13" formatCode="0%"/>
    </dxf>
    <dxf>
      <numFmt numFmtId="168" formatCode="0.0%"/>
    </dxf>
    <dxf>
      <fill>
        <patternFill patternType="solid">
          <bgColor theme="3" tint="0.79998168889431442"/>
        </patternFill>
      </fill>
    </dxf>
    <dxf>
      <fill>
        <patternFill patternType="solid">
          <bgColor theme="3" tint="0.79998168889431442"/>
        </patternFill>
      </fill>
    </dxf>
    <dxf>
      <border>
        <left style="thin">
          <color theme="3"/>
        </left>
        <right style="thin">
          <color theme="3"/>
        </right>
        <top style="thin">
          <color theme="3"/>
        </top>
        <bottom style="thin">
          <color theme="3"/>
        </bottom>
        <vertical style="thin">
          <color theme="3"/>
        </vertical>
        <horizontal style="thin">
          <color theme="3"/>
        </horizontal>
      </border>
    </dxf>
    <dxf>
      <border>
        <left style="thin">
          <color theme="3"/>
        </left>
        <right style="thin">
          <color theme="3"/>
        </right>
        <top style="thin">
          <color theme="3"/>
        </top>
        <bottom style="thin">
          <color theme="3"/>
        </bottom>
        <vertical style="thin">
          <color theme="3"/>
        </vertical>
        <horizontal style="thin">
          <color theme="3"/>
        </horizontal>
      </border>
    </dxf>
    <dxf>
      <border>
        <left style="thin">
          <color theme="3"/>
        </left>
        <right style="thin">
          <color theme="3"/>
        </right>
        <top style="thin">
          <color theme="3"/>
        </top>
        <bottom style="thin">
          <color theme="3"/>
        </bottom>
        <vertical style="thin">
          <color theme="3"/>
        </vertical>
        <horizontal style="thin">
          <color theme="3"/>
        </horizontal>
      </border>
    </dxf>
    <dxf>
      <border>
        <left style="thin">
          <color theme="3"/>
        </left>
        <right style="thin">
          <color theme="3"/>
        </right>
        <top style="thin">
          <color theme="3"/>
        </top>
        <bottom style="thin">
          <color theme="3"/>
        </bottom>
        <vertical style="thin">
          <color theme="3"/>
        </vertical>
        <horizontal style="thin">
          <color theme="3"/>
        </horizontal>
      </border>
    </dxf>
    <dxf>
      <border>
        <left style="thin">
          <color theme="3"/>
        </left>
        <right style="thin">
          <color theme="3"/>
        </right>
        <top style="thin">
          <color theme="3"/>
        </top>
        <bottom style="thin">
          <color theme="3"/>
        </bottom>
        <vertical style="thin">
          <color theme="3"/>
        </vertical>
        <horizontal style="thin">
          <color theme="3"/>
        </horizontal>
      </border>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numFmt numFmtId="13" formatCode="0%"/>
    </dxf>
    <dxf>
      <numFmt numFmtId="168" formatCode="0.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wrapText="1" readingOrder="0"/>
    </dxf>
    <dxf>
      <alignment wrapText="1" readingOrder="0"/>
    </dxf>
    <dxf>
      <alignment wrapText="0" readingOrder="0"/>
    </dxf>
    <dxf>
      <alignment wrapText="0" readingOrder="0"/>
    </dxf>
    <dxf>
      <alignment wrapText="1" readingOrder="0"/>
    </dxf>
    <dxf>
      <numFmt numFmtId="171" formatCode="h:mm:ss;@"/>
    </dxf>
    <dxf>
      <numFmt numFmtId="174" formatCode="[$-F400]h:mm:ss\ AM/PM"/>
    </dxf>
    <dxf>
      <numFmt numFmtId="1" formatCode="0"/>
    </dxf>
    <dxf>
      <numFmt numFmtId="1" formatCode="0"/>
    </dxf>
    <dxf>
      <numFmt numFmtId="1" formatCode="0"/>
    </dxf>
    <dxf>
      <numFmt numFmtId="1" formatCode="0"/>
    </dxf>
    <dxf>
      <numFmt numFmtId="1" formatCode="0"/>
    </dxf>
    <dxf>
      <alignment horizontal="center"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center"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horizontal="general"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alignment wrapText="1" readingOrder="0"/>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double">
          <color auto="1"/>
        </left>
        <right style="double">
          <color auto="1"/>
        </right>
        <top style="double">
          <color auto="1"/>
        </top>
        <bottom style="double">
          <color auto="1"/>
        </bottom>
        <vertical style="double">
          <color auto="1"/>
        </vertical>
        <horizontal style="double">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border>
        <left style="medium">
          <color auto="1"/>
        </left>
        <right style="medium">
          <color auto="1"/>
        </right>
        <top style="medium">
          <color auto="1"/>
        </top>
        <bottom style="medium">
          <color auto="1"/>
        </bottom>
        <vertical style="medium">
          <color auto="1"/>
        </vertical>
        <horizontal style="medium">
          <color auto="1"/>
        </horizontal>
      </border>
    </dxf>
    <dxf>
      <numFmt numFmtId="25" formatCode="h:mm"/>
    </dxf>
    <dxf>
      <numFmt numFmtId="1" formatCode="0"/>
    </dxf>
    <dxf>
      <numFmt numFmtId="172" formatCode="0.0"/>
    </dxf>
    <dxf>
      <numFmt numFmtId="0" formatCode="General"/>
    </dxf>
    <dxf>
      <numFmt numFmtId="13" formatCode="0%"/>
    </dxf>
    <dxf>
      <numFmt numFmtId="168" formatCode="0.0%"/>
    </dxf>
    <dxf>
      <numFmt numFmtId="25" formatCode="h:mm"/>
    </dxf>
    <dxf>
      <numFmt numFmtId="0" formatCode="General"/>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wrapText="1" readingOrder="0"/>
    </dxf>
    <dxf>
      <alignment wrapText="1" readingOrder="0"/>
    </dxf>
    <dxf>
      <alignment horizontal="center" readingOrder="0"/>
    </dxf>
    <dxf>
      <alignment vertical="center" readingOrder="0"/>
    </dxf>
    <dxf>
      <alignment vertical="center" readingOrder="0"/>
    </dxf>
    <dxf>
      <border>
        <left style="thin">
          <color theme="5"/>
        </left>
        <bottom style="thin">
          <color theme="5"/>
        </bottom>
      </border>
    </dxf>
    <dxf>
      <border>
        <left style="thin">
          <color theme="5"/>
        </left>
        <top style="thin">
          <color theme="5"/>
        </top>
        <bottom style="thin">
          <color theme="5"/>
        </bottom>
        <vertical style="thin">
          <color theme="5"/>
        </vertical>
        <horizontal style="thin">
          <color theme="5"/>
        </horizontal>
      </border>
    </dxf>
    <dxf>
      <border>
        <left style="thin">
          <color theme="5"/>
        </left>
        <top style="thin">
          <color theme="5"/>
        </top>
        <bottom style="thin">
          <color theme="5"/>
        </bottom>
        <vertical style="thin">
          <color theme="5"/>
        </vertical>
        <horizontal style="thin">
          <color theme="5"/>
        </horizontal>
      </border>
    </dxf>
    <dxf>
      <alignment horizontal="center" readingOrder="0"/>
    </dxf>
    <dxf>
      <border>
        <left style="thin">
          <color theme="5"/>
        </left>
        <right style="thin">
          <color theme="5"/>
        </right>
        <top style="thin">
          <color theme="5"/>
        </top>
        <bottom style="thin">
          <color theme="5"/>
        </bottom>
        <vertical style="thin">
          <color theme="5"/>
        </vertical>
        <horizontal style="thin">
          <color theme="5"/>
        </horizontal>
      </border>
    </dxf>
    <dxf>
      <border>
        <left style="thin">
          <color theme="5"/>
        </left>
        <right style="thin">
          <color theme="5"/>
        </right>
        <top style="thin">
          <color theme="5"/>
        </top>
        <bottom style="thin">
          <color theme="5"/>
        </bottom>
        <vertical style="thin">
          <color theme="5"/>
        </vertical>
        <horizontal style="thin">
          <color theme="5"/>
        </horizontal>
      </border>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numFmt numFmtId="13" formatCode="0%"/>
    </dxf>
    <dxf>
      <numFmt numFmtId="168" formatCode="0.0%"/>
    </dxf>
    <dxf>
      <fill>
        <gradientFill>
          <stop position="0">
            <color theme="0"/>
          </stop>
          <stop position="1">
            <color rgb="FFFF0000"/>
          </stop>
        </gradientFill>
      </fill>
    </dxf>
    <dxf>
      <fill>
        <gradientFill>
          <stop position="0">
            <color theme="0"/>
          </stop>
          <stop position="1">
            <color rgb="FFFFC000"/>
          </stop>
        </gradientFill>
      </fill>
    </dxf>
    <dxf>
      <fill>
        <gradientFill>
          <stop position="0">
            <color theme="0"/>
          </stop>
          <stop position="1">
            <color rgb="FF00B050"/>
          </stop>
        </gradientFill>
      </fill>
    </dxf>
    <dxf>
      <fill>
        <gradientFill>
          <stop position="0">
            <color theme="0"/>
          </stop>
          <stop position="1">
            <color rgb="FF00B0F0"/>
          </stop>
        </gradientFill>
      </fill>
    </dxf>
    <dxf>
      <border>
        <left/>
        <right/>
        <bottom/>
      </border>
    </dxf>
    <dxf>
      <border>
        <left/>
        <right/>
        <bottom/>
      </border>
    </dxf>
    <dxf>
      <border>
        <left/>
        <right/>
        <bottom/>
      </border>
    </dxf>
    <dxf>
      <border>
        <left/>
        <right/>
        <bottom/>
      </border>
    </dxf>
    <dxf>
      <border>
        <left/>
        <right/>
        <bottom/>
      </border>
    </dxf>
    <dxf>
      <border>
        <left/>
        <right/>
        <bottom/>
      </border>
    </dxf>
    <dxf>
      <border>
        <left/>
        <right/>
        <bottom/>
      </border>
    </dxf>
    <dxf>
      <border>
        <left/>
        <right/>
        <bottom/>
      </border>
    </dxf>
    <dxf>
      <border>
        <left/>
        <right/>
        <bottom/>
      </border>
    </dxf>
    <dxf>
      <fill>
        <patternFill patternType="solid">
          <bgColor theme="4" tint="0.79998168889431442"/>
        </patternFill>
      </fill>
    </dxf>
    <dxf>
      <fill>
        <patternFill patternType="solid">
          <bgColor theme="4" tint="0.79998168889431442"/>
        </patternFill>
      </fill>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vertical="center" readingOrder="0"/>
    </dxf>
    <dxf>
      <alignment vertical="center" readingOrder="0"/>
    </dxf>
    <dxf>
      <alignment vertical="center" readingOrder="0"/>
    </dxf>
    <dxf>
      <alignment vertical="center" readingOrder="0"/>
    </dxf>
    <dxf>
      <alignment vertical="center" readingOrder="0"/>
    </dxf>
    <dxf>
      <alignment horizontal="center" readingOrder="0"/>
    </dxf>
    <dxf>
      <alignment horizontal="center" readingOrder="0"/>
    </dxf>
    <dxf>
      <alignment horizontal="center" readingOrder="0"/>
    </dxf>
    <dxf>
      <alignment horizontal="center" readingOrder="0"/>
    </dxf>
    <dxf>
      <alignment horizontal="center" readingOrder="0"/>
    </dxf>
    <dxf>
      <numFmt numFmtId="13" formatCode="0%"/>
    </dxf>
    <dxf>
      <numFmt numFmtId="168" formatCode="0.0%"/>
    </dxf>
    <dxf>
      <numFmt numFmtId="14" formatCode="0.00%"/>
    </dxf>
    <dxf>
      <numFmt numFmtId="13" formatCode="0%"/>
    </dxf>
    <dxf>
      <numFmt numFmtId="13" formatCode="0%"/>
    </dxf>
    <dxf>
      <numFmt numFmtId="13" formatCode="0%"/>
    </dxf>
    <dxf>
      <numFmt numFmtId="13" formatCode="0%"/>
    </dxf>
    <dxf>
      <numFmt numFmtId="13" formatCode="0%"/>
    </dxf>
    <dxf>
      <alignment horizontal="center" vertical="center" readingOrder="0"/>
    </dxf>
    <dxf>
      <alignment horizontal="center" vertical="center" readingOrder="0"/>
    </dxf>
    <dxf>
      <alignment horizontal="center" vertical="center" readingOrder="0"/>
    </dxf>
    <dxf>
      <alignment horizontal="center" vertical="center" readingOrder="0"/>
    </dxf>
    <dxf>
      <alignment horizontal="center" vertical="center" readingOrder="0"/>
    </dxf>
    <dxf>
      <numFmt numFmtId="13" formatCode="0%"/>
    </dxf>
    <dxf>
      <numFmt numFmtId="168" formatCode="0.0%"/>
    </dxf>
    <dxf>
      <alignment horizontal="left"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3" formatCode="0%"/>
    </dxf>
    <dxf>
      <numFmt numFmtId="168" formatCode="0.0%"/>
    </dxf>
    <dxf>
      <numFmt numFmtId="14" formatCode="0.00%"/>
    </dxf>
    <dxf>
      <border>
        <left/>
        <top/>
        <bottom/>
        <vertical/>
        <horizontal/>
      </border>
    </dxf>
    <dxf>
      <border>
        <left/>
        <top/>
        <bottom/>
        <vertical/>
        <horizontal/>
      </border>
    </dxf>
    <dxf>
      <border>
        <left/>
        <top/>
        <bottom/>
        <vertical/>
        <horizontal/>
      </border>
    </dxf>
    <dxf>
      <border>
        <left/>
        <top/>
        <bottom/>
        <vertical/>
        <horizontal/>
      </border>
    </dxf>
    <dxf>
      <border>
        <left/>
        <top/>
        <bottom/>
        <vertical/>
        <horizontal/>
      </border>
    </dxf>
    <dxf>
      <border>
        <left/>
        <top/>
        <bottom/>
        <vertical/>
        <horizontal/>
      </border>
    </dxf>
    <dxf>
      <border>
        <left/>
        <top/>
        <bottom/>
        <vertical/>
        <horizontal/>
      </border>
    </dxf>
    <dxf>
      <border>
        <left/>
        <top/>
        <bottom/>
        <vertical/>
        <horizontal/>
      </border>
    </dxf>
    <dxf>
      <border>
        <left/>
        <top/>
        <bottom/>
        <vertical/>
        <horizontal/>
      </border>
    </dxf>
    <dxf>
      <font>
        <b/>
      </font>
    </dxf>
    <dxf>
      <alignment wrapText="1"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numFmt numFmtId="13" formatCode="0%"/>
    </dxf>
    <dxf>
      <numFmt numFmtId="168" formatCode="0.0%"/>
    </dxf>
    <dxf>
      <numFmt numFmtId="13" formatCode="0%"/>
    </dxf>
    <dxf>
      <numFmt numFmtId="168" formatCode="0.0%"/>
    </dxf>
    <dxf>
      <numFmt numFmtId="14" formatCode="0.00%"/>
    </dxf>
    <dxf>
      <numFmt numFmtId="175" formatCode="0.000%"/>
    </dxf>
    <dxf>
      <numFmt numFmtId="14" formatCode="0.00%"/>
    </dxf>
    <dxf>
      <numFmt numFmtId="13" formatCode="0%"/>
    </dxf>
    <dxf>
      <numFmt numFmtId="13" formatCode="0%"/>
    </dxf>
    <dxf>
      <numFmt numFmtId="13" formatCode="0%"/>
    </dxf>
    <dxf>
      <numFmt numFmtId="13" formatCode="0%"/>
    </dxf>
    <dxf>
      <numFmt numFmtId="13" formatCode="0%"/>
    </dxf>
    <dxf>
      <alignment horizontal="center" vertical="center" readingOrder="0"/>
    </dxf>
    <dxf>
      <alignment horizontal="center" vertical="center" readingOrder="0"/>
    </dxf>
    <dxf>
      <alignment horizontal="center" vertical="center" readingOrder="0"/>
    </dxf>
    <dxf>
      <alignment horizontal="center" vertical="center" readingOrder="0"/>
    </dxf>
    <dxf>
      <alignment horizontal="center" vertical="center" readingOrder="0"/>
    </dxf>
    <dxf>
      <numFmt numFmtId="13" formatCode="0%"/>
    </dxf>
    <dxf>
      <numFmt numFmtId="168" formatCode="0.0%"/>
    </dxf>
    <dxf>
      <numFmt numFmtId="14" formatCode="0.00%"/>
      <alignment horizontal="center" vertical="center" textRotation="0" wrapText="0" indent="0" justifyLastLine="0" shrinkToFit="0" readingOrder="0"/>
      <border diagonalUp="0" diagonalDown="0">
        <left style="thin">
          <color indexed="64"/>
        </left>
        <right/>
        <top style="thin">
          <color indexed="64"/>
        </top>
        <bottom style="thin">
          <color indexed="64"/>
        </bottom>
        <vertical/>
        <horizontal/>
      </border>
    </dxf>
    <dxf>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indexed="8"/>
        <name val="Verdana"/>
        <scheme val="none"/>
      </font>
      <fill>
        <patternFill patternType="solid">
          <fgColor indexed="64"/>
          <bgColor theme="6" tint="0.79998168889431442"/>
        </patternFill>
      </fill>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indexed="8"/>
        <name val="Verdana"/>
        <scheme val="none"/>
      </font>
      <fill>
        <patternFill patternType="solid">
          <fgColor indexed="64"/>
          <bgColor theme="6" tint="0.79998168889431442"/>
        </patternFill>
      </fill>
      <alignment horizontal="justify" vertical="center" textRotation="0" wrapText="1" indent="0" justifyLastLine="0" shrinkToFit="0" readingOrder="0"/>
      <border diagonalUp="0" diagonalDown="0">
        <left style="thin">
          <color indexed="64"/>
        </left>
        <right/>
        <top style="thin">
          <color indexed="64"/>
        </top>
        <bottom/>
        <vertical/>
        <horizontal/>
      </border>
    </dxf>
    <dxf>
      <font>
        <b/>
        <i val="0"/>
        <strike val="0"/>
        <condense val="0"/>
        <extend val="0"/>
        <outline val="0"/>
        <shadow val="0"/>
        <u val="none"/>
        <vertAlign val="baseline"/>
        <sz val="12"/>
        <color indexed="10"/>
        <name val="Verdana"/>
        <scheme val="none"/>
      </font>
      <numFmt numFmtId="14"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indexed="8"/>
        <name val="Verdana"/>
        <scheme val="none"/>
      </font>
      <numFmt numFmtId="13"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indexed="8"/>
        <name val="Verdana"/>
        <scheme val="none"/>
      </font>
      <numFmt numFmtId="13"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indexed="8"/>
        <name val="Verdana"/>
        <scheme val="none"/>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indexed="8"/>
        <name val="Verdana"/>
        <scheme val="none"/>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indexed="8"/>
        <name val="Verdana"/>
        <scheme val="none"/>
      </font>
      <numFmt numFmtId="13"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indexed="8"/>
        <name val="Verdana"/>
        <scheme val="none"/>
      </font>
      <fill>
        <patternFill patternType="solid">
          <fgColor indexed="64"/>
          <bgColor theme="6" tint="0.79998168889431442"/>
        </patternFill>
      </fill>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indexed="8"/>
        <name val="Verdana"/>
        <scheme val="none"/>
      </font>
      <fill>
        <patternFill patternType="solid">
          <fgColor indexed="64"/>
          <bgColor theme="6" tint="0.79998168889431442"/>
        </patternFill>
      </fill>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indexed="10"/>
        <name val="Verdana"/>
        <scheme val="none"/>
      </font>
      <numFmt numFmtId="14"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indexed="8"/>
        <name val="Verdana"/>
        <scheme val="none"/>
      </font>
      <numFmt numFmtId="13"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indexed="8"/>
        <name val="Verdana"/>
        <scheme val="none"/>
      </font>
      <numFmt numFmtId="13"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indexed="8"/>
        <name val="Verdana"/>
        <scheme val="none"/>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indexed="8"/>
        <name val="Verdana"/>
        <scheme val="none"/>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indexed="8"/>
        <name val="Verdana"/>
        <scheme val="none"/>
      </font>
      <numFmt numFmtId="13"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indexed="8"/>
        <name val="Verdana"/>
        <scheme val="none"/>
      </font>
      <fill>
        <patternFill patternType="solid">
          <fgColor indexed="64"/>
          <bgColor theme="6" tint="0.79998168889431442"/>
        </patternFill>
      </fill>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2"/>
        <color indexed="8"/>
        <name val="Verdana"/>
        <scheme val="none"/>
      </font>
      <fill>
        <patternFill patternType="solid">
          <fgColor indexed="64"/>
          <bgColor theme="6" tint="0.79998168889431442"/>
        </patternFill>
      </fill>
      <alignment horizontal="justify"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i val="0"/>
        <strike val="0"/>
        <condense val="0"/>
        <extend val="0"/>
        <outline val="0"/>
        <shadow val="0"/>
        <u val="none"/>
        <vertAlign val="baseline"/>
        <sz val="12"/>
        <color indexed="10"/>
        <name val="Verdana"/>
        <scheme val="none"/>
      </font>
      <numFmt numFmtId="14" formatCode="0.0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indexed="8"/>
        <name val="Verdana"/>
        <scheme val="none"/>
      </font>
      <numFmt numFmtId="13"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indexed="64"/>
        </left>
        <right/>
        <top style="thin">
          <color indexed="64"/>
        </top>
        <bottom/>
        <vertical/>
        <horizontal/>
      </border>
    </dxf>
    <dxf>
      <font>
        <b val="0"/>
        <i val="0"/>
        <strike val="0"/>
        <condense val="0"/>
        <extend val="0"/>
        <outline val="0"/>
        <shadow val="0"/>
        <u val="none"/>
        <vertAlign val="baseline"/>
        <sz val="12"/>
        <color indexed="8"/>
        <name val="Verdana"/>
        <scheme val="none"/>
      </font>
      <numFmt numFmtId="13"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indexed="8"/>
        <name val="Verdana"/>
        <scheme val="none"/>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indexed="8"/>
        <name val="Verdana"/>
        <scheme val="none"/>
      </font>
      <numFmt numFmtId="1"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2"/>
        <color indexed="8"/>
        <name val="Verdana"/>
        <scheme val="none"/>
      </font>
      <numFmt numFmtId="13" formatCode="0%"/>
      <fill>
        <patternFill patternType="solid">
          <fgColor indexed="64"/>
          <bgColor theme="6"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vertical/>
        <horizontal/>
      </border>
    </dxf>
    <dxf>
      <numFmt numFmtId="14" formatCode="0.0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numFmt numFmtId="13"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numFmt numFmtId="13"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numFmt numFmtId="13"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numFmt numFmtId="13"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numFmt numFmtId="13" formatCode="0%"/>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numFmt numFmtId="13" formatCode="0%"/>
      <fill>
        <patternFill patternType="solid">
          <fgColor indexed="64"/>
          <bgColor theme="0"/>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numFmt numFmtId="13" formatCode="0%"/>
      <fill>
        <patternFill patternType="solid">
          <fgColor indexed="64"/>
          <bgColor theme="6"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numFmt numFmtId="13" formatCode="0%"/>
      <fill>
        <patternFill patternType="solid">
          <fgColor indexed="64"/>
          <bgColor theme="6"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numFmt numFmtId="13" formatCode="0%"/>
      <fill>
        <patternFill patternType="solid">
          <fgColor indexed="64"/>
          <bgColor theme="6"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8"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numFmt numFmtId="13" formatCode="0%"/>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8" tint="0.79998168889431442"/>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numFmt numFmtId="13" formatCode="0%"/>
      <fill>
        <patternFill patternType="solid">
          <fgColor indexed="64"/>
          <bgColor theme="6"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numFmt numFmtId="13" formatCode="0%"/>
      <fill>
        <patternFill patternType="solid">
          <fgColor indexed="64"/>
          <bgColor theme="6"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numFmt numFmtId="13" formatCode="0%"/>
      <fill>
        <patternFill patternType="solid">
          <fgColor indexed="64"/>
          <bgColor theme="6" tint="0.79998168889431442"/>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numFmt numFmtId="13" formatCode="0%"/>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center" vertical="center" textRotation="0" wrapText="0"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fill>
        <patternFill patternType="solid">
          <fgColor indexed="64"/>
          <bgColor theme="6" tint="0.5999938962981048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1"/>
        <name val="Calibri"/>
        <scheme val="minor"/>
      </font>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auto="1"/>
        <name val="Calibri"/>
        <scheme val="minor"/>
      </font>
      <fill>
        <patternFill patternType="none">
          <fgColor indexed="64"/>
          <bgColor indexed="65"/>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font>
        <b val="0"/>
        <i val="0"/>
        <strike val="0"/>
        <condense val="0"/>
        <extend val="0"/>
        <outline val="0"/>
        <shadow val="0"/>
        <u val="none"/>
        <vertAlign val="baseline"/>
        <sz val="11"/>
        <color theme="0"/>
        <name val="Calibri"/>
        <scheme val="minor"/>
      </font>
      <fill>
        <patternFill patternType="solid">
          <fgColor indexed="64"/>
          <bgColor theme="1"/>
        </patternFill>
      </fill>
      <alignment horizontal="center" vertical="center" textRotation="0" wrapText="1" indent="0" justifyLastLine="0" shrinkToFit="0" readingOrder="0"/>
      <border diagonalUp="0" diagonalDown="0">
        <left style="thin">
          <color indexed="64"/>
        </left>
        <right style="thin">
          <color indexed="64"/>
        </right>
        <top style="thin">
          <color indexed="64"/>
        </top>
        <bottom style="thin">
          <color indexed="64"/>
        </bottom>
        <vertical/>
        <horizontal/>
      </border>
    </dxf>
    <dxf>
      <border outline="0">
        <right style="thin">
          <color indexed="64"/>
        </right>
      </border>
    </dxf>
    <dxf>
      <alignment wrapText="1" readingOrder="0"/>
    </dxf>
    <dxf>
      <numFmt numFmtId="173" formatCode="hh:mm:ss;@"/>
    </dxf>
    <dxf>
      <numFmt numFmtId="174" formatCode="[$-F400]h:mm:ss\ AM/PM"/>
    </dxf>
    <dxf>
      <numFmt numFmtId="1" formatCode="0"/>
    </dxf>
    <dxf>
      <numFmt numFmtId="1" formatCode="0"/>
    </dxf>
    <dxf>
      <numFmt numFmtId="1" formatCode="0"/>
    </dxf>
    <dxf>
      <numFmt numFmtId="1" formatCode="0"/>
    </dxf>
    <dxf>
      <numFmt numFmtId="1" formatCode="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font>
        <color auto="1"/>
      </font>
    </dxf>
    <dxf>
      <fill>
        <patternFill patternType="solid">
          <bgColor theme="4" tint="0.79998168889431442"/>
        </patternFill>
      </fill>
    </dxf>
    <dxf>
      <font>
        <color auto="1"/>
      </font>
    </dxf>
    <dxf>
      <fill>
        <patternFill patternType="solid">
          <bgColor theme="4" tint="0.79998168889431442"/>
        </patternFill>
      </fill>
    </dxf>
    <dxf>
      <alignment wrapText="1" readingOrder="0"/>
    </dxf>
    <dxf>
      <alignment wrapText="1" readingOrder="0"/>
    </dxf>
    <dxf>
      <alignment wrapText="1" readingOrder="0"/>
    </dxf>
    <dxf>
      <alignment wrapText="1" readingOrder="0"/>
    </dxf>
    <dxf>
      <alignment wrapText="1" readingOrder="0"/>
    </dxf>
    <dxf>
      <alignment wrapText="1" readingOrder="0"/>
    </dxf>
    <dxf>
      <font>
        <color auto="1"/>
      </font>
    </dxf>
    <dxf>
      <fill>
        <patternFill patternType="solid">
          <bgColor theme="4" tint="0.79998168889431442"/>
        </patternFill>
      </fill>
    </dxf>
    <dxf>
      <font>
        <color auto="1"/>
      </font>
    </dxf>
    <dxf>
      <fill>
        <patternFill patternType="solid">
          <bgColor theme="4" tint="0.79998168889431442"/>
        </patternFill>
      </fill>
    </dxf>
    <dxf>
      <alignment wrapText="1" readingOrder="0"/>
    </dxf>
    <dxf>
      <font>
        <color auto="1"/>
      </font>
    </dxf>
    <dxf>
      <fill>
        <patternFill patternType="solid">
          <bgColor theme="4" tint="0.79998168889431442"/>
        </patternFill>
      </fill>
    </dxf>
    <dxf>
      <font>
        <color auto="1"/>
      </font>
    </dxf>
    <dxf>
      <fill>
        <patternFill patternType="solid">
          <bgColor theme="4" tint="0.79998168889431442"/>
        </patternFill>
      </fill>
    </dxf>
    <dxf>
      <alignment wrapText="1" readingOrder="0"/>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border>
        <left style="thin">
          <color indexed="64"/>
        </left>
        <right style="thin">
          <color indexed="64"/>
        </right>
        <top style="thin">
          <color indexed="64"/>
        </top>
        <bottom style="thin">
          <color indexed="64"/>
        </bottom>
        <vertical style="thin">
          <color indexed="64"/>
        </vertical>
        <horizontal style="thin">
          <color indexed="64"/>
        </horizontal>
      </border>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alignment vertical="center" readingOrder="0"/>
    </dxf>
    <dxf>
      <numFmt numFmtId="13" formatCode="0%"/>
    </dxf>
    <dxf>
      <alignment horizontal="center" readingOrder="0"/>
    </dxf>
    <dxf>
      <alignment horizontal="center" readingOrder="0"/>
    </dxf>
    <dxf>
      <alignment horizontal="center" readingOrder="0"/>
    </dxf>
    <dxf>
      <alignment vertical="center" readingOrder="0"/>
    </dxf>
    <dxf>
      <alignment vertical="center" readingOrder="0"/>
    </dxf>
    <dxf>
      <alignment vertical="center" readingOrder="0"/>
    </dxf>
    <dxf>
      <alignment wrapText="1" readingOrder="0"/>
    </dxf>
    <dxf>
      <alignment wrapText="1" readingOrder="0"/>
    </dxf>
    <dxf>
      <alignment wrapText="1" readingOrder="0"/>
    </dxf>
    <dxf>
      <fill>
        <gradientFill>
          <stop position="0">
            <color theme="0"/>
          </stop>
          <stop position="1">
            <color rgb="FF00B0F0"/>
          </stop>
        </gradientFill>
      </fill>
    </dxf>
    <dxf>
      <fill>
        <gradientFill>
          <stop position="0">
            <color theme="0"/>
          </stop>
          <stop position="1">
            <color rgb="FF00B050"/>
          </stop>
        </gradientFill>
      </fill>
    </dxf>
    <dxf>
      <fill>
        <gradientFill>
          <stop position="0">
            <color theme="0"/>
          </stop>
          <stop position="1">
            <color rgb="FFFFC000"/>
          </stop>
        </gradientFill>
      </fill>
    </dxf>
    <dxf>
      <fill>
        <gradientFill>
          <stop position="0">
            <color theme="0"/>
          </stop>
          <stop position="1">
            <color rgb="FFFF0000"/>
          </stop>
        </gradientFill>
      </fill>
    </dxf>
    <dxf>
      <fill>
        <patternFill>
          <bgColor rgb="FF00B050"/>
        </patternFill>
      </fill>
    </dxf>
  </dxfs>
  <tableStyles count="1" defaultTableStyle="TableStyleMedium2" defaultPivotStyle="PivotStyleLight16">
    <tableStyle name="Estilo de segmentación de datos 1" pivot="0" table="0" count="1">
      <tableStyleElement type="headerRow" dxfId="2758"/>
    </tableStyle>
  </tableStyles>
  <extLst>
    <ext xmlns:x14="http://schemas.microsoft.com/office/spreadsheetml/2009/9/main" uri="{EB79DEF2-80B8-43e5-95BD-54CBDDF9020C}">
      <x14:slicerStyles defaultSlicerStyle="SlicerStyleLight1">
        <x14:slicerStyle name="Estilo de segmentación de datos 1"/>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pivotCacheDefinition" Target="pivotCache/pivotCacheDefinition2.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1.xml"/><Relationship Id="rId12" Type="http://schemas.microsoft.com/office/2007/relationships/slicerCache" Target="slicerCaches/slicerCache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microsoft.com/office/2007/relationships/slicerCache" Target="slicerCaches/slicerCache2.xml"/><Relationship Id="rId5" Type="http://schemas.openxmlformats.org/officeDocument/2006/relationships/worksheet" Target="worksheets/sheet5.xml"/><Relationship Id="rId15" Type="http://schemas.openxmlformats.org/officeDocument/2006/relationships/sharedStrings" Target="sharedStrings.xml"/><Relationship Id="rId10" Type="http://schemas.microsoft.com/office/2007/relationships/slicerCache" Target="slicerCaches/slicerCache1.xml"/><Relationship Id="rId4" Type="http://schemas.openxmlformats.org/officeDocument/2006/relationships/worksheet" Target="worksheets/sheet4.xml"/><Relationship Id="rId9" Type="http://schemas.openxmlformats.org/officeDocument/2006/relationships/pivotCacheDefinition" Target="pivotCache/pivotCacheDefinition3.xml"/><Relationship Id="rId14"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[Tablero de Indicadores -trimestre IV -2018 Seguimiento ok.xlsx]Tablas 4to tri!TablaDinámica2</c:name>
    <c:fmtId val="13"/>
  </c:pivotSource>
  <c:chart>
    <c:title>
      <c:tx>
        <c:rich>
          <a:bodyPr rot="0" spcFirstLastPara="1" vertOverflow="ellipsis" vert="horz" wrap="square" anchor="ctr" anchorCtr="1"/>
          <a:lstStyle/>
          <a:p>
            <a:pPr>
              <a:defRPr sz="1050" b="0" i="0" u="none" strike="noStrike" kern="1200" spc="0" baseline="0">
                <a:solidFill>
                  <a:schemeClr val="dk1"/>
                </a:solidFill>
                <a:latin typeface="+mn-lt"/>
                <a:ea typeface="+mn-ea"/>
                <a:cs typeface="+mn-cs"/>
              </a:defRPr>
            </a:pPr>
            <a:r>
              <a:rPr lang="es-CO" sz="1050" b="1"/>
              <a:t>Desempeño</a:t>
            </a:r>
            <a:r>
              <a:rPr lang="es-CO" sz="1050" baseline="0"/>
              <a:t> (*Clasificación)</a:t>
            </a:r>
            <a:endParaRPr lang="es-CO" sz="1050"/>
          </a:p>
        </c:rich>
      </c:tx>
      <c:layout/>
      <c:overlay val="0"/>
      <c:spPr>
        <a:noFill/>
        <a:ln>
          <a:noFill/>
        </a:ln>
        <a:effectLst/>
      </c:spPr>
      <c:txPr>
        <a:bodyPr rot="0" spcFirstLastPara="1" vertOverflow="ellipsis" vert="horz" wrap="square" anchor="ctr" anchorCtr="1"/>
        <a:lstStyle/>
        <a:p>
          <a:pPr>
            <a:defRPr sz="1050" b="0" i="0" u="none" strike="noStrike" kern="1200" spc="0" baseline="0">
              <a:solidFill>
                <a:schemeClr val="dk1"/>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1"/>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2"/>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3"/>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7"/>
        <c:spPr>
          <a:solidFill>
            <a:srgbClr val="C00000"/>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8"/>
        <c:spPr>
          <a:solidFill>
            <a:schemeClr val="bg1">
              <a:lumMod val="50000"/>
            </a:schemeClr>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9"/>
        <c:spPr>
          <a:solidFill>
            <a:srgbClr val="FFC000"/>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1"/>
        <c:spPr>
          <a:solidFill>
            <a:schemeClr val="accent3"/>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2"/>
        <c:spPr>
          <a:solidFill>
            <a:srgbClr val="FFC000"/>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3"/>
        <c:spPr>
          <a:solidFill>
            <a:srgbClr val="C00000"/>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4"/>
        <c:spPr>
          <a:solidFill>
            <a:schemeClr val="bg1">
              <a:lumMod val="50000"/>
            </a:schemeClr>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6"/>
        <c:spPr>
          <a:solidFill>
            <a:schemeClr val="accent3"/>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7"/>
        <c:spPr>
          <a:solidFill>
            <a:srgbClr val="FFC000"/>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8"/>
        <c:spPr>
          <a:solidFill>
            <a:srgbClr val="C00000"/>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9"/>
        <c:spPr>
          <a:solidFill>
            <a:schemeClr val="bg1">
              <a:lumMod val="50000"/>
            </a:schemeClr>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0"/>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2"/>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3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6"/>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37"/>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38"/>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39"/>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col"/>
        <c:grouping val="clustered"/>
        <c:varyColors val="0"/>
        <c:ser>
          <c:idx val="0"/>
          <c:order val="0"/>
          <c:tx>
            <c:strRef>
              <c:f>'Tablas 4to tri'!$B$11:$B$12</c:f>
              <c:strCache>
                <c:ptCount val="1"/>
                <c:pt idx="0">
                  <c:v>EXCELENTE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 4to tri'!$A$13:$A$15</c:f>
              <c:strCache>
                <c:ptCount val="2"/>
                <c:pt idx="0">
                  <c:v>De gestión</c:v>
                </c:pt>
                <c:pt idx="1">
                  <c:v>Estratégico</c:v>
                </c:pt>
              </c:strCache>
            </c:strRef>
          </c:cat>
          <c:val>
            <c:numRef>
              <c:f>'Tablas 4to tri'!$B$13:$B$15</c:f>
              <c:numCache>
                <c:formatCode>0%</c:formatCode>
                <c:ptCount val="2"/>
                <c:pt idx="0">
                  <c:v>0.79166666666666663</c:v>
                </c:pt>
                <c:pt idx="1">
                  <c:v>0.38461538461538464</c:v>
                </c:pt>
              </c:numCache>
            </c:numRef>
          </c:val>
          <c:extLst>
            <c:ext xmlns:c16="http://schemas.microsoft.com/office/drawing/2014/chart" uri="{C3380CC4-5D6E-409C-BE32-E72D297353CC}">
              <c16:uniqueId val="{00000000-7658-46DA-9950-69F12AB76DB8}"/>
            </c:ext>
          </c:extLst>
        </c:ser>
        <c:ser>
          <c:idx val="1"/>
          <c:order val="1"/>
          <c:tx>
            <c:strRef>
              <c:f>'Tablas 4to tri'!$C$11:$C$12</c:f>
              <c:strCache>
                <c:ptCount val="1"/>
                <c:pt idx="0">
                  <c:v>BUENO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 4to tri'!$A$13:$A$15</c:f>
              <c:strCache>
                <c:ptCount val="2"/>
                <c:pt idx="0">
                  <c:v>De gestión</c:v>
                </c:pt>
                <c:pt idx="1">
                  <c:v>Estratégico</c:v>
                </c:pt>
              </c:strCache>
            </c:strRef>
          </c:cat>
          <c:val>
            <c:numRef>
              <c:f>'Tablas 4to tri'!$C$13:$C$15</c:f>
              <c:numCache>
                <c:formatCode>0%</c:formatCode>
                <c:ptCount val="2"/>
                <c:pt idx="0">
                  <c:v>0.125</c:v>
                </c:pt>
                <c:pt idx="1">
                  <c:v>0.30769230769230771</c:v>
                </c:pt>
              </c:numCache>
            </c:numRef>
          </c:val>
          <c:extLst>
            <c:ext xmlns:c16="http://schemas.microsoft.com/office/drawing/2014/chart" uri="{C3380CC4-5D6E-409C-BE32-E72D297353CC}">
              <c16:uniqueId val="{00000015-C97F-4BDF-8FFF-7DB9158AFD3C}"/>
            </c:ext>
          </c:extLst>
        </c:ser>
        <c:ser>
          <c:idx val="2"/>
          <c:order val="2"/>
          <c:tx>
            <c:strRef>
              <c:f>'Tablas 4to tri'!$D$11:$D$12</c:f>
              <c:strCache>
                <c:ptCount val="1"/>
                <c:pt idx="0">
                  <c:v>REGULAR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 4to tri'!$A$13:$A$15</c:f>
              <c:strCache>
                <c:ptCount val="2"/>
                <c:pt idx="0">
                  <c:v>De gestión</c:v>
                </c:pt>
                <c:pt idx="1">
                  <c:v>Estratégico</c:v>
                </c:pt>
              </c:strCache>
            </c:strRef>
          </c:cat>
          <c:val>
            <c:numRef>
              <c:f>'Tablas 4to tri'!$D$13:$D$15</c:f>
              <c:numCache>
                <c:formatCode>0%</c:formatCode>
                <c:ptCount val="2"/>
                <c:pt idx="0">
                  <c:v>2.0833333333333332E-2</c:v>
                </c:pt>
                <c:pt idx="1">
                  <c:v>0.15384615384615385</c:v>
                </c:pt>
              </c:numCache>
            </c:numRef>
          </c:val>
          <c:extLst>
            <c:ext xmlns:c16="http://schemas.microsoft.com/office/drawing/2014/chart" uri="{C3380CC4-5D6E-409C-BE32-E72D297353CC}">
              <c16:uniqueId val="{00000016-C97F-4BDF-8FFF-7DB9158AFD3C}"/>
            </c:ext>
          </c:extLst>
        </c:ser>
        <c:ser>
          <c:idx val="3"/>
          <c:order val="3"/>
          <c:tx>
            <c:strRef>
              <c:f>'Tablas 4to tri'!$E$11:$E$12</c:f>
              <c:strCache>
                <c:ptCount val="1"/>
                <c:pt idx="0">
                  <c:v>MALO</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 4to tri'!$A$13:$A$15</c:f>
              <c:strCache>
                <c:ptCount val="2"/>
                <c:pt idx="0">
                  <c:v>De gestión</c:v>
                </c:pt>
                <c:pt idx="1">
                  <c:v>Estratégico</c:v>
                </c:pt>
              </c:strCache>
            </c:strRef>
          </c:cat>
          <c:val>
            <c:numRef>
              <c:f>'Tablas 4to tri'!$E$13:$E$15</c:f>
              <c:numCache>
                <c:formatCode>0%</c:formatCode>
                <c:ptCount val="2"/>
                <c:pt idx="0">
                  <c:v>2.0833333333333332E-2</c:v>
                </c:pt>
                <c:pt idx="1">
                  <c:v>0.15384615384615385</c:v>
                </c:pt>
              </c:numCache>
            </c:numRef>
          </c:val>
          <c:extLst>
            <c:ext xmlns:c16="http://schemas.microsoft.com/office/drawing/2014/chart" uri="{C3380CC4-5D6E-409C-BE32-E72D297353CC}">
              <c16:uniqueId val="{00000019-C97F-4BDF-8FFF-7DB9158AFD3C}"/>
            </c:ext>
          </c:extLst>
        </c:ser>
        <c:ser>
          <c:idx val="4"/>
          <c:order val="4"/>
          <c:tx>
            <c:strRef>
              <c:f>'Tablas 4to tri'!$F$11:$F$12</c:f>
              <c:strCache>
                <c:ptCount val="1"/>
                <c:pt idx="0">
                  <c:v>No aplica</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 4to tri'!$A$13:$A$15</c:f>
              <c:strCache>
                <c:ptCount val="2"/>
                <c:pt idx="0">
                  <c:v>De gestión</c:v>
                </c:pt>
                <c:pt idx="1">
                  <c:v>Estratégico</c:v>
                </c:pt>
              </c:strCache>
            </c:strRef>
          </c:cat>
          <c:val>
            <c:numRef>
              <c:f>'Tablas 4to tri'!$F$13:$F$15</c:f>
              <c:numCache>
                <c:formatCode>0%</c:formatCode>
                <c:ptCount val="2"/>
                <c:pt idx="0">
                  <c:v>4.1666666666666664E-2</c:v>
                </c:pt>
                <c:pt idx="1">
                  <c:v>0</c:v>
                </c:pt>
              </c:numCache>
            </c:numRef>
          </c:val>
          <c:extLst>
            <c:ext xmlns:c16="http://schemas.microsoft.com/office/drawing/2014/chart" uri="{C3380CC4-5D6E-409C-BE32-E72D297353CC}">
              <c16:uniqueId val="{0000001A-C97F-4BDF-8FFF-7DB9158AFD3C}"/>
            </c:ext>
          </c:extLst>
        </c:ser>
        <c:dLbls>
          <c:dLblPos val="outEnd"/>
          <c:showLegendKey val="0"/>
          <c:showVal val="1"/>
          <c:showCatName val="0"/>
          <c:showSerName val="0"/>
          <c:showPercent val="0"/>
          <c:showBubbleSize val="0"/>
        </c:dLbls>
        <c:gapWidth val="219"/>
        <c:overlap val="-27"/>
        <c:axId val="595745024"/>
        <c:axId val="595752928"/>
      </c:barChart>
      <c:catAx>
        <c:axId val="595745024"/>
        <c:scaling>
          <c:orientation val="minMax"/>
        </c:scaling>
        <c:delete val="0"/>
        <c:axPos val="b"/>
        <c:majorGridlines>
          <c:spPr>
            <a:ln w="9525" cap="flat" cmpd="sng" algn="ctr">
              <a:solidFill>
                <a:schemeClr val="dk1">
                  <a:shade val="95000"/>
                  <a:satMod val="10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595752928"/>
        <c:crosses val="autoZero"/>
        <c:auto val="1"/>
        <c:lblAlgn val="ctr"/>
        <c:lblOffset val="100"/>
        <c:noMultiLvlLbl val="0"/>
      </c:catAx>
      <c:valAx>
        <c:axId val="595752928"/>
        <c:scaling>
          <c:orientation val="minMax"/>
        </c:scaling>
        <c:delete val="0"/>
        <c:axPos val="l"/>
        <c:majorGridlines>
          <c:spPr>
            <a:ln w="9525" cap="flat" cmpd="sng" algn="ctr">
              <a:solidFill>
                <a:schemeClr val="bg1"/>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595745024"/>
        <c:crosses val="autoZero"/>
        <c:crossBetween val="between"/>
      </c:valAx>
      <c:spPr>
        <a:noFill/>
        <a:ln>
          <a:noFill/>
        </a:ln>
        <a:effectLst>
          <a:glow rad="101600">
            <a:schemeClr val="accent2">
              <a:satMod val="175000"/>
              <a:alpha val="40000"/>
            </a:schemeClr>
          </a:glow>
        </a:effectLst>
      </c:spPr>
    </c:plotArea>
    <c:legend>
      <c:legendPos val="b"/>
      <c:layout/>
      <c:overlay val="0"/>
      <c:spPr>
        <a:noFill/>
        <a:ln>
          <a:noFill/>
        </a:ln>
        <a:effectLst/>
      </c:spPr>
      <c:txPr>
        <a:bodyPr rot="0" spcFirstLastPara="1" vertOverflow="ellipsis" vert="horz" wrap="square" anchor="ctr" anchorCtr="1"/>
        <a:lstStyle/>
        <a:p>
          <a:pPr>
            <a:defRPr sz="700" b="0" i="0" u="none" strike="noStrike" kern="1200" baseline="0">
              <a:solidFill>
                <a:schemeClr val="dk1"/>
              </a:solidFill>
              <a:latin typeface="+mn-lt"/>
              <a:ea typeface="+mn-ea"/>
              <a:cs typeface="+mn-cs"/>
            </a:defRPr>
          </a:pPr>
          <a:endParaRPr lang="es-CO"/>
        </a:p>
      </c:txPr>
    </c:legend>
    <c:plotVisOnly val="1"/>
    <c:dispBlanksAs val="gap"/>
    <c:showDLblsOverMax val="0"/>
  </c:chart>
  <c:spPr>
    <a:gradFill rotWithShape="1">
      <a:gsLst>
        <a:gs pos="0">
          <a:schemeClr val="dk1">
            <a:tint val="50000"/>
            <a:satMod val="300000"/>
          </a:schemeClr>
        </a:gs>
        <a:gs pos="35000">
          <a:schemeClr val="dk1">
            <a:tint val="37000"/>
            <a:satMod val="300000"/>
          </a:schemeClr>
        </a:gs>
        <a:gs pos="100000">
          <a:schemeClr val="dk1">
            <a:tint val="15000"/>
            <a:satMod val="350000"/>
          </a:schemeClr>
        </a:gs>
      </a:gsLst>
      <a:lin ang="16200000" scaled="1"/>
    </a:gradFill>
    <a:ln w="9525" cap="flat" cmpd="sng" algn="ctr">
      <a:solidFill>
        <a:schemeClr val="dk1">
          <a:shade val="95000"/>
          <a:satMod val="105000"/>
        </a:schemeClr>
      </a:solidFill>
      <a:prstDash val="solid"/>
      <a:roun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Series val="1"/>
      </c14:pivotOptions>
    </c:ext>
    <c:ext xmlns:c16="http://schemas.microsoft.com/office/drawing/2014/chart" uri="{E28EC0CA-F0BB-4C9C-879D-F8772B89E7AC}">
      <c16:pivotOptions16>
        <c16:showExpandCollapseFieldButtons val="1"/>
      </c16:pivotOptions16>
    </c:ext>
  </c:extLs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[Tablero de Indicadores -trimestre IV -2018 Seguimiento ok.xlsx]Tablas 4to tri!TablaDinámica4</c:name>
    <c:fmtId val="7"/>
  </c:pivotSource>
  <c:chart>
    <c:title>
      <c:tx>
        <c:rich>
          <a:bodyPr rot="0" spcFirstLastPara="1" vertOverflow="ellipsis" vert="horz" wrap="square" anchor="ctr" anchorCtr="1"/>
          <a:lstStyle/>
          <a:p>
            <a:pPr>
              <a:defRPr sz="1000" b="1" i="0" u="none" strike="noStrike" kern="1200" spc="0" baseline="0">
                <a:solidFill>
                  <a:schemeClr val="dk1"/>
                </a:solidFill>
                <a:latin typeface="+mn-lt"/>
                <a:ea typeface="+mn-ea"/>
                <a:cs typeface="+mn-cs"/>
              </a:defRPr>
            </a:pPr>
            <a:r>
              <a:rPr lang="es-CO" sz="1000" b="1"/>
              <a:t>Dependencias</a:t>
            </a: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chemeClr val="dk1"/>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3"/>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C0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bg1">
              <a:lumMod val="5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accent3"/>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7"/>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8"/>
        <c:spPr>
          <a:solidFill>
            <a:srgbClr val="C0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9"/>
        <c:spPr>
          <a:solidFill>
            <a:schemeClr val="bg1">
              <a:lumMod val="5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1"/>
        <c:spPr>
          <a:solidFill>
            <a:schemeClr val="accent3"/>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2"/>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3"/>
        <c:spPr>
          <a:solidFill>
            <a:srgbClr val="C0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4"/>
        <c:spPr>
          <a:solidFill>
            <a:schemeClr val="bg1">
              <a:lumMod val="5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1"/>
        <c:spPr>
          <a:solidFill>
            <a:schemeClr val="accent1"/>
          </a:solidFill>
          <a:ln>
            <a:noFill/>
          </a:ln>
          <a:effectLst/>
        </c:spPr>
        <c:marker>
          <c:symbol val="none"/>
        </c:marker>
      </c:pivotFmt>
      <c:pivotFmt>
        <c:idx val="32"/>
        <c:spPr>
          <a:solidFill>
            <a:srgbClr val="FF0000"/>
          </a:solidFill>
          <a:ln>
            <a:noFill/>
          </a:ln>
          <a:effectLst/>
        </c:spPr>
        <c:marker>
          <c:symbol val="none"/>
        </c:marker>
      </c:pivotFmt>
      <c:pivotFmt>
        <c:idx val="33"/>
        <c:spPr>
          <a:solidFill>
            <a:schemeClr val="bg1"/>
          </a:solidFill>
          <a:ln>
            <a:noFill/>
          </a:ln>
          <a:effectLst/>
        </c:spPr>
        <c:marker>
          <c:symbol val="none"/>
        </c:marker>
      </c:pivotFmt>
      <c:pivotFmt>
        <c:idx val="3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5"/>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6"/>
        <c:spPr>
          <a:solidFill>
            <a:srgbClr val="FF0000"/>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37"/>
        <c:spPr>
          <a:solidFill>
            <a:schemeClr val="bg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38"/>
        <c:spPr>
          <a:solidFill>
            <a:srgbClr val="0070C0"/>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39"/>
        <c:spPr>
          <a:solidFill>
            <a:srgbClr val="00B050"/>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40"/>
        <c:spPr>
          <a:solidFill>
            <a:srgbClr val="FFC000"/>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col"/>
        <c:grouping val="clustered"/>
        <c:varyColors val="0"/>
        <c:ser>
          <c:idx val="0"/>
          <c:order val="0"/>
          <c:tx>
            <c:strRef>
              <c:f>'Tablas 4to tri'!$B$70:$B$71</c:f>
              <c:strCache>
                <c:ptCount val="1"/>
                <c:pt idx="0">
                  <c:v>EXCELENTE</c:v>
                </c:pt>
              </c:strCache>
            </c:strRef>
          </c:tx>
          <c:spPr>
            <a:solidFill>
              <a:srgbClr val="0070C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 4to tri'!$A$72:$A$81</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 4to tri'!$B$72:$B$81</c:f>
              <c:numCache>
                <c:formatCode>0%</c:formatCode>
                <c:ptCount val="9"/>
                <c:pt idx="0">
                  <c:v>1</c:v>
                </c:pt>
                <c:pt idx="1">
                  <c:v>0.5</c:v>
                </c:pt>
                <c:pt idx="2">
                  <c:v>0.33333333333333331</c:v>
                </c:pt>
                <c:pt idx="3">
                  <c:v>1</c:v>
                </c:pt>
                <c:pt idx="4">
                  <c:v>1</c:v>
                </c:pt>
                <c:pt idx="5">
                  <c:v>0.75</c:v>
                </c:pt>
                <c:pt idx="6">
                  <c:v>0.63157894736842102</c:v>
                </c:pt>
                <c:pt idx="7">
                  <c:v>0.66666666666666663</c:v>
                </c:pt>
                <c:pt idx="8">
                  <c:v>0.83333333333333337</c:v>
                </c:pt>
              </c:numCache>
            </c:numRef>
          </c:val>
          <c:extLst>
            <c:ext xmlns:c16="http://schemas.microsoft.com/office/drawing/2014/chart" uri="{C3380CC4-5D6E-409C-BE32-E72D297353CC}">
              <c16:uniqueId val="{00000000-3F45-41A1-AFE2-0E7221932599}"/>
            </c:ext>
          </c:extLst>
        </c:ser>
        <c:ser>
          <c:idx val="1"/>
          <c:order val="1"/>
          <c:tx>
            <c:strRef>
              <c:f>'Tablas 4to tri'!$C$70:$C$71</c:f>
              <c:strCache>
                <c:ptCount val="1"/>
                <c:pt idx="0">
                  <c:v>BUENO</c:v>
                </c:pt>
              </c:strCache>
            </c:strRef>
          </c:tx>
          <c:spPr>
            <a:solidFill>
              <a:srgbClr val="00B05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 4to tri'!$A$72:$A$81</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 4to tri'!$C$72:$C$81</c:f>
              <c:numCache>
                <c:formatCode>0%</c:formatCode>
                <c:ptCount val="9"/>
                <c:pt idx="0">
                  <c:v>0</c:v>
                </c:pt>
                <c:pt idx="1">
                  <c:v>0</c:v>
                </c:pt>
                <c:pt idx="2">
                  <c:v>0.44444444444444442</c:v>
                </c:pt>
                <c:pt idx="3">
                  <c:v>0</c:v>
                </c:pt>
                <c:pt idx="4">
                  <c:v>0</c:v>
                </c:pt>
                <c:pt idx="5">
                  <c:v>0</c:v>
                </c:pt>
                <c:pt idx="6">
                  <c:v>0.15789473684210525</c:v>
                </c:pt>
                <c:pt idx="7">
                  <c:v>0.33333333333333331</c:v>
                </c:pt>
                <c:pt idx="8">
                  <c:v>0.16666666666666666</c:v>
                </c:pt>
              </c:numCache>
            </c:numRef>
          </c:val>
          <c:extLst>
            <c:ext xmlns:c16="http://schemas.microsoft.com/office/drawing/2014/chart" uri="{C3380CC4-5D6E-409C-BE32-E72D297353CC}">
              <c16:uniqueId val="{00000015-B46E-49F8-847E-33CCE84A625F}"/>
            </c:ext>
          </c:extLst>
        </c:ser>
        <c:ser>
          <c:idx val="2"/>
          <c:order val="2"/>
          <c:tx>
            <c:strRef>
              <c:f>'Tablas 4to tri'!$D$70:$D$71</c:f>
              <c:strCache>
                <c:ptCount val="1"/>
                <c:pt idx="0">
                  <c:v>REGULAR</c:v>
                </c:pt>
              </c:strCache>
            </c:strRef>
          </c:tx>
          <c:spPr>
            <a:solidFill>
              <a:srgbClr val="FFC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 4to tri'!$A$72:$A$81</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 4to tri'!$D$72:$D$81</c:f>
              <c:numCache>
                <c:formatCode>0%</c:formatCode>
                <c:ptCount val="9"/>
                <c:pt idx="0">
                  <c:v>0</c:v>
                </c:pt>
                <c:pt idx="1">
                  <c:v>0.5</c:v>
                </c:pt>
                <c:pt idx="2">
                  <c:v>0</c:v>
                </c:pt>
                <c:pt idx="3">
                  <c:v>0</c:v>
                </c:pt>
                <c:pt idx="4">
                  <c:v>0</c:v>
                </c:pt>
                <c:pt idx="5">
                  <c:v>0</c:v>
                </c:pt>
                <c:pt idx="6">
                  <c:v>0.10526315789473684</c:v>
                </c:pt>
                <c:pt idx="7">
                  <c:v>0</c:v>
                </c:pt>
                <c:pt idx="8">
                  <c:v>0</c:v>
                </c:pt>
              </c:numCache>
            </c:numRef>
          </c:val>
          <c:extLst>
            <c:ext xmlns:c16="http://schemas.microsoft.com/office/drawing/2014/chart" uri="{C3380CC4-5D6E-409C-BE32-E72D297353CC}">
              <c16:uniqueId val="{00000016-B46E-49F8-847E-33CCE84A625F}"/>
            </c:ext>
          </c:extLst>
        </c:ser>
        <c:ser>
          <c:idx val="3"/>
          <c:order val="3"/>
          <c:tx>
            <c:strRef>
              <c:f>'Tablas 4to tri'!$E$70:$E$71</c:f>
              <c:strCache>
                <c:ptCount val="1"/>
                <c:pt idx="0">
                  <c:v>MALO</c:v>
                </c:pt>
              </c:strCache>
            </c:strRef>
          </c:tx>
          <c:spPr>
            <a:solidFill>
              <a:srgbClr val="FF0000"/>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 4to tri'!$A$72:$A$81</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 4to tri'!$E$72:$E$81</c:f>
              <c:numCache>
                <c:formatCode>0%</c:formatCode>
                <c:ptCount val="9"/>
                <c:pt idx="0">
                  <c:v>0</c:v>
                </c:pt>
                <c:pt idx="1">
                  <c:v>0</c:v>
                </c:pt>
                <c:pt idx="2">
                  <c:v>0</c:v>
                </c:pt>
                <c:pt idx="3">
                  <c:v>0</c:v>
                </c:pt>
                <c:pt idx="4">
                  <c:v>0</c:v>
                </c:pt>
                <c:pt idx="5">
                  <c:v>0.25</c:v>
                </c:pt>
                <c:pt idx="6">
                  <c:v>0.10526315789473684</c:v>
                </c:pt>
                <c:pt idx="7">
                  <c:v>0</c:v>
                </c:pt>
                <c:pt idx="8">
                  <c:v>0</c:v>
                </c:pt>
              </c:numCache>
            </c:numRef>
          </c:val>
          <c:extLst>
            <c:ext xmlns:c16="http://schemas.microsoft.com/office/drawing/2014/chart" uri="{C3380CC4-5D6E-409C-BE32-E72D297353CC}">
              <c16:uniqueId val="{00000019-B46E-49F8-847E-33CCE84A625F}"/>
            </c:ext>
          </c:extLst>
        </c:ser>
        <c:ser>
          <c:idx val="4"/>
          <c:order val="4"/>
          <c:tx>
            <c:strRef>
              <c:f>'Tablas 4to tri'!$F$70:$F$71</c:f>
              <c:strCache>
                <c:ptCount val="1"/>
                <c:pt idx="0">
                  <c:v>No aplica</c:v>
                </c:pt>
              </c:strCache>
            </c:strRef>
          </c:tx>
          <c:spPr>
            <a:solidFill>
              <a:schemeClr val="bg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 4to tri'!$A$72:$A$81</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 4to tri'!$F$72:$F$81</c:f>
              <c:numCache>
                <c:formatCode>0%</c:formatCode>
                <c:ptCount val="9"/>
                <c:pt idx="0">
                  <c:v>0</c:v>
                </c:pt>
                <c:pt idx="1">
                  <c:v>0</c:v>
                </c:pt>
                <c:pt idx="2">
                  <c:v>0.22222222222222221</c:v>
                </c:pt>
                <c:pt idx="3">
                  <c:v>0</c:v>
                </c:pt>
                <c:pt idx="4">
                  <c:v>0</c:v>
                </c:pt>
                <c:pt idx="5">
                  <c:v>0</c:v>
                </c:pt>
                <c:pt idx="6">
                  <c:v>0</c:v>
                </c:pt>
                <c:pt idx="7">
                  <c:v>0</c:v>
                </c:pt>
                <c:pt idx="8">
                  <c:v>0</c:v>
                </c:pt>
              </c:numCache>
            </c:numRef>
          </c:val>
          <c:extLst>
            <c:ext xmlns:c16="http://schemas.microsoft.com/office/drawing/2014/chart" uri="{C3380CC4-5D6E-409C-BE32-E72D297353CC}">
              <c16:uniqueId val="{0000001A-B46E-49F8-847E-33CCE84A625F}"/>
            </c:ext>
          </c:extLst>
        </c:ser>
        <c:dLbls>
          <c:dLblPos val="outEnd"/>
          <c:showLegendKey val="0"/>
          <c:showVal val="1"/>
          <c:showCatName val="0"/>
          <c:showSerName val="0"/>
          <c:showPercent val="0"/>
          <c:showBubbleSize val="0"/>
        </c:dLbls>
        <c:gapWidth val="150"/>
        <c:axId val="595754176"/>
        <c:axId val="595744608"/>
      </c:barChart>
      <c:catAx>
        <c:axId val="595754176"/>
        <c:scaling>
          <c:orientation val="minMax"/>
        </c:scaling>
        <c:delete val="0"/>
        <c:axPos val="b"/>
        <c:majorGridlines>
          <c:spPr>
            <a:ln w="9525" cap="flat" cmpd="sng" algn="ctr">
              <a:solidFill>
                <a:schemeClr val="dk1">
                  <a:shade val="95000"/>
                  <a:satMod val="105000"/>
                </a:schemeClr>
              </a:solidFill>
              <a:round/>
            </a:ln>
            <a:effectLst/>
          </c:spPr>
        </c:majorGridlines>
        <c:numFmt formatCode="General" sourceLinked="1"/>
        <c:majorTickMark val="none"/>
        <c:minorTickMark val="none"/>
        <c:tickLblPos val="nextTo"/>
        <c:spPr>
          <a:noFill/>
          <a:ln w="9525" cap="flat" cmpd="sng" algn="ctr">
            <a:solidFill>
              <a:schemeClr val="dk1">
                <a:shade val="95000"/>
                <a:satMod val="105000"/>
              </a:schemeClr>
            </a:solidFill>
            <a:round/>
          </a:ln>
          <a:effectLst/>
        </c:spPr>
        <c:txPr>
          <a:bodyPr rot="-60000000" spcFirstLastPara="1" vertOverflow="ellipsis" vert="horz" wrap="square" anchor="ctr" anchorCtr="1"/>
          <a:lstStyle/>
          <a:p>
            <a:pPr>
              <a:defRPr sz="700" b="0" i="0" u="none" strike="noStrike" kern="1200" baseline="0">
                <a:solidFill>
                  <a:schemeClr val="dk1"/>
                </a:solidFill>
                <a:latin typeface="+mn-lt"/>
                <a:ea typeface="+mn-ea"/>
                <a:cs typeface="+mn-cs"/>
              </a:defRPr>
            </a:pPr>
            <a:endParaRPr lang="es-CO"/>
          </a:p>
        </c:txPr>
        <c:crossAx val="595744608"/>
        <c:crosses val="autoZero"/>
        <c:auto val="1"/>
        <c:lblAlgn val="ctr"/>
        <c:lblOffset val="100"/>
        <c:noMultiLvlLbl val="0"/>
      </c:catAx>
      <c:valAx>
        <c:axId val="5957446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dk1"/>
                </a:solidFill>
                <a:latin typeface="+mn-lt"/>
                <a:ea typeface="+mn-ea"/>
                <a:cs typeface="+mn-cs"/>
              </a:defRPr>
            </a:pPr>
            <a:endParaRPr lang="es-CO"/>
          </a:p>
        </c:txPr>
        <c:crossAx val="59575417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700" b="0" i="0" u="none" strike="noStrike" kern="1200" baseline="0">
              <a:solidFill>
                <a:schemeClr val="dk1"/>
              </a:solidFill>
              <a:latin typeface="+mn-lt"/>
              <a:ea typeface="+mn-ea"/>
              <a:cs typeface="+mn-cs"/>
            </a:defRPr>
          </a:pPr>
          <a:endParaRPr lang="es-CO"/>
        </a:p>
      </c:txPr>
    </c:legend>
    <c:plotVisOnly val="1"/>
    <c:dispBlanksAs val="gap"/>
    <c:showDLblsOverMax val="0"/>
  </c:chart>
  <c:spPr>
    <a:gradFill rotWithShape="1">
      <a:gsLst>
        <a:gs pos="0">
          <a:schemeClr val="dk1">
            <a:tint val="50000"/>
            <a:satMod val="300000"/>
          </a:schemeClr>
        </a:gs>
        <a:gs pos="35000">
          <a:schemeClr val="dk1">
            <a:tint val="37000"/>
            <a:satMod val="300000"/>
          </a:schemeClr>
        </a:gs>
        <a:gs pos="100000">
          <a:schemeClr val="dk1">
            <a:tint val="15000"/>
            <a:satMod val="350000"/>
          </a:schemeClr>
        </a:gs>
      </a:gsLst>
      <a:lin ang="16200000" scaled="1"/>
    </a:gradFill>
    <a:ln w="9525" cap="flat" cmpd="sng" algn="ctr">
      <a:solidFill>
        <a:schemeClr val="dk1">
          <a:shade val="95000"/>
          <a:satMod val="105000"/>
        </a:schemeClr>
      </a:solidFill>
      <a:prstDash val="solid"/>
      <a:roun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Series val="1"/>
      </c14:pivotOptions>
    </c:ext>
    <c:ext xmlns:c16="http://schemas.microsoft.com/office/drawing/2014/chart" uri="{E28EC0CA-F0BB-4C9C-879D-F8772B89E7AC}">
      <c16:pivotOptions16>
        <c16:showExpandCollapseFieldButtons val="1"/>
      </c16:pivotOptions16>
    </c:ext>
  </c:extLs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[Tablero de Indicadores -trimestre IV -2018 Seguimiento ok.xlsx]Tablas 4to tri!TablaDinámica2</c:name>
    <c:fmtId val="1"/>
  </c:pivotSource>
  <c:chart>
    <c:title>
      <c:tx>
        <c:rich>
          <a:bodyPr rot="0" spcFirstLastPara="1" vertOverflow="ellipsis" vert="horz" wrap="square" anchor="ctr" anchorCtr="1"/>
          <a:lstStyle/>
          <a:p>
            <a:pPr>
              <a:defRPr sz="1050" b="0" i="0" u="none" strike="noStrike" kern="1200" spc="0" baseline="0">
                <a:solidFill>
                  <a:schemeClr val="dk1"/>
                </a:solidFill>
                <a:latin typeface="+mn-lt"/>
                <a:ea typeface="+mn-ea"/>
                <a:cs typeface="+mn-cs"/>
              </a:defRPr>
            </a:pPr>
            <a:r>
              <a:rPr lang="es-CO" sz="1050" b="1"/>
              <a:t>Desempeño</a:t>
            </a:r>
            <a:r>
              <a:rPr lang="es-CO" sz="1050" baseline="0"/>
              <a:t> (*Clasificación)</a:t>
            </a:r>
            <a:endParaRPr lang="es-CO" sz="1050"/>
          </a:p>
        </c:rich>
      </c:tx>
      <c:layout/>
      <c:overlay val="0"/>
      <c:spPr>
        <a:noFill/>
        <a:ln>
          <a:noFill/>
        </a:ln>
        <a:effectLst/>
      </c:spPr>
      <c:txPr>
        <a:bodyPr rot="0" spcFirstLastPara="1" vertOverflow="ellipsis" vert="horz" wrap="square" anchor="ctr" anchorCtr="1"/>
        <a:lstStyle/>
        <a:p>
          <a:pPr>
            <a:defRPr sz="1050" b="0" i="0" u="none" strike="noStrike" kern="1200" spc="0" baseline="0">
              <a:solidFill>
                <a:schemeClr val="dk1"/>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1"/>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2"/>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3"/>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7"/>
        <c:spPr>
          <a:solidFill>
            <a:srgbClr val="C00000"/>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8"/>
        <c:spPr>
          <a:solidFill>
            <a:schemeClr val="bg1">
              <a:lumMod val="50000"/>
            </a:schemeClr>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9"/>
        <c:spPr>
          <a:solidFill>
            <a:srgbClr val="FFC000"/>
          </a:solidFill>
          <a:ln>
            <a:noFill/>
          </a:ln>
          <a:effectLst/>
        </c:spPr>
        <c:marker>
          <c:symbol val="none"/>
        </c:marker>
        <c:dLbl>
          <c:idx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pivotFmt>
      <c:pivotFmt>
        <c:idx val="2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7"/>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2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1"/>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32"/>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33"/>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34"/>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col"/>
        <c:grouping val="clustered"/>
        <c:varyColors val="0"/>
        <c:ser>
          <c:idx val="0"/>
          <c:order val="0"/>
          <c:tx>
            <c:strRef>
              <c:f>'Tablas 4to tri'!$B$11:$B$12</c:f>
              <c:strCache>
                <c:ptCount val="1"/>
                <c:pt idx="0">
                  <c:v>EXCELENTE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 4to tri'!$A$13:$A$15</c:f>
              <c:strCache>
                <c:ptCount val="2"/>
                <c:pt idx="0">
                  <c:v>De gestión</c:v>
                </c:pt>
                <c:pt idx="1">
                  <c:v>Estratégico</c:v>
                </c:pt>
              </c:strCache>
            </c:strRef>
          </c:cat>
          <c:val>
            <c:numRef>
              <c:f>'Tablas 4to tri'!$B$13:$B$15</c:f>
              <c:numCache>
                <c:formatCode>0%</c:formatCode>
                <c:ptCount val="2"/>
                <c:pt idx="0">
                  <c:v>0.79166666666666663</c:v>
                </c:pt>
                <c:pt idx="1">
                  <c:v>0.38461538461538464</c:v>
                </c:pt>
              </c:numCache>
            </c:numRef>
          </c:val>
          <c:extLst>
            <c:ext xmlns:c16="http://schemas.microsoft.com/office/drawing/2014/chart" uri="{C3380CC4-5D6E-409C-BE32-E72D297353CC}">
              <c16:uniqueId val="{00000000-C64F-4189-9079-E614B5848FC0}"/>
            </c:ext>
          </c:extLst>
        </c:ser>
        <c:ser>
          <c:idx val="1"/>
          <c:order val="1"/>
          <c:tx>
            <c:strRef>
              <c:f>'Tablas 4to tri'!$C$11:$C$12</c:f>
              <c:strCache>
                <c:ptCount val="1"/>
                <c:pt idx="0">
                  <c:v>BUENO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 4to tri'!$A$13:$A$15</c:f>
              <c:strCache>
                <c:ptCount val="2"/>
                <c:pt idx="0">
                  <c:v>De gestión</c:v>
                </c:pt>
                <c:pt idx="1">
                  <c:v>Estratégico</c:v>
                </c:pt>
              </c:strCache>
            </c:strRef>
          </c:cat>
          <c:val>
            <c:numRef>
              <c:f>'Tablas 4to tri'!$C$13:$C$15</c:f>
              <c:numCache>
                <c:formatCode>0%</c:formatCode>
                <c:ptCount val="2"/>
                <c:pt idx="0">
                  <c:v>0.125</c:v>
                </c:pt>
                <c:pt idx="1">
                  <c:v>0.30769230769230771</c:v>
                </c:pt>
              </c:numCache>
            </c:numRef>
          </c:val>
          <c:extLst>
            <c:ext xmlns:c16="http://schemas.microsoft.com/office/drawing/2014/chart" uri="{C3380CC4-5D6E-409C-BE32-E72D297353CC}">
              <c16:uniqueId val="{00000015-ECC0-41C4-A4D4-08E86BA609A1}"/>
            </c:ext>
          </c:extLst>
        </c:ser>
        <c:ser>
          <c:idx val="2"/>
          <c:order val="2"/>
          <c:tx>
            <c:strRef>
              <c:f>'Tablas 4to tri'!$D$11:$D$12</c:f>
              <c:strCache>
                <c:ptCount val="1"/>
                <c:pt idx="0">
                  <c:v>REGULAR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 4to tri'!$A$13:$A$15</c:f>
              <c:strCache>
                <c:ptCount val="2"/>
                <c:pt idx="0">
                  <c:v>De gestión</c:v>
                </c:pt>
                <c:pt idx="1">
                  <c:v>Estratégico</c:v>
                </c:pt>
              </c:strCache>
            </c:strRef>
          </c:cat>
          <c:val>
            <c:numRef>
              <c:f>'Tablas 4to tri'!$D$13:$D$15</c:f>
              <c:numCache>
                <c:formatCode>0%</c:formatCode>
                <c:ptCount val="2"/>
                <c:pt idx="0">
                  <c:v>2.0833333333333332E-2</c:v>
                </c:pt>
                <c:pt idx="1">
                  <c:v>0.15384615384615385</c:v>
                </c:pt>
              </c:numCache>
            </c:numRef>
          </c:val>
          <c:extLst>
            <c:ext xmlns:c16="http://schemas.microsoft.com/office/drawing/2014/chart" uri="{C3380CC4-5D6E-409C-BE32-E72D297353CC}">
              <c16:uniqueId val="{00000016-ECC0-41C4-A4D4-08E86BA609A1}"/>
            </c:ext>
          </c:extLst>
        </c:ser>
        <c:ser>
          <c:idx val="3"/>
          <c:order val="3"/>
          <c:tx>
            <c:strRef>
              <c:f>'Tablas 4to tri'!$E$11:$E$12</c:f>
              <c:strCache>
                <c:ptCount val="1"/>
                <c:pt idx="0">
                  <c:v>MALO</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 4to tri'!$A$13:$A$15</c:f>
              <c:strCache>
                <c:ptCount val="2"/>
                <c:pt idx="0">
                  <c:v>De gestión</c:v>
                </c:pt>
                <c:pt idx="1">
                  <c:v>Estratégico</c:v>
                </c:pt>
              </c:strCache>
            </c:strRef>
          </c:cat>
          <c:val>
            <c:numRef>
              <c:f>'Tablas 4to tri'!$E$13:$E$15</c:f>
              <c:numCache>
                <c:formatCode>0%</c:formatCode>
                <c:ptCount val="2"/>
                <c:pt idx="0">
                  <c:v>2.0833333333333332E-2</c:v>
                </c:pt>
                <c:pt idx="1">
                  <c:v>0.15384615384615385</c:v>
                </c:pt>
              </c:numCache>
            </c:numRef>
          </c:val>
          <c:extLst>
            <c:ext xmlns:c16="http://schemas.microsoft.com/office/drawing/2014/chart" uri="{C3380CC4-5D6E-409C-BE32-E72D297353CC}">
              <c16:uniqueId val="{00000019-ECC0-41C4-A4D4-08E86BA609A1}"/>
            </c:ext>
          </c:extLst>
        </c:ser>
        <c:ser>
          <c:idx val="4"/>
          <c:order val="4"/>
          <c:tx>
            <c:strRef>
              <c:f>'Tablas 4to tri'!$F$11:$F$12</c:f>
              <c:strCache>
                <c:ptCount val="1"/>
                <c:pt idx="0">
                  <c:v>No aplica</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 4to tri'!$A$13:$A$15</c:f>
              <c:strCache>
                <c:ptCount val="2"/>
                <c:pt idx="0">
                  <c:v>De gestión</c:v>
                </c:pt>
                <c:pt idx="1">
                  <c:v>Estratégico</c:v>
                </c:pt>
              </c:strCache>
            </c:strRef>
          </c:cat>
          <c:val>
            <c:numRef>
              <c:f>'Tablas 4to tri'!$F$13:$F$15</c:f>
              <c:numCache>
                <c:formatCode>0%</c:formatCode>
                <c:ptCount val="2"/>
                <c:pt idx="0">
                  <c:v>4.1666666666666664E-2</c:v>
                </c:pt>
                <c:pt idx="1">
                  <c:v>0</c:v>
                </c:pt>
              </c:numCache>
            </c:numRef>
          </c:val>
          <c:extLst>
            <c:ext xmlns:c16="http://schemas.microsoft.com/office/drawing/2014/chart" uri="{C3380CC4-5D6E-409C-BE32-E72D297353CC}">
              <c16:uniqueId val="{0000001A-ECC0-41C4-A4D4-08E86BA609A1}"/>
            </c:ext>
          </c:extLst>
        </c:ser>
        <c:dLbls>
          <c:dLblPos val="outEnd"/>
          <c:showLegendKey val="0"/>
          <c:showVal val="1"/>
          <c:showCatName val="0"/>
          <c:showSerName val="0"/>
          <c:showPercent val="0"/>
          <c:showBubbleSize val="0"/>
        </c:dLbls>
        <c:gapWidth val="219"/>
        <c:overlap val="-27"/>
        <c:axId val="595745024"/>
        <c:axId val="595752928"/>
      </c:barChart>
      <c:catAx>
        <c:axId val="595745024"/>
        <c:scaling>
          <c:orientation val="minMax"/>
        </c:scaling>
        <c:delete val="0"/>
        <c:axPos val="b"/>
        <c:majorGridlines>
          <c:spPr>
            <a:ln w="9525" cap="flat" cmpd="sng" algn="ctr">
              <a:solidFill>
                <a:schemeClr val="dk1">
                  <a:shade val="95000"/>
                  <a:satMod val="10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595752928"/>
        <c:crosses val="autoZero"/>
        <c:auto val="1"/>
        <c:lblAlgn val="ctr"/>
        <c:lblOffset val="100"/>
        <c:noMultiLvlLbl val="0"/>
      </c:catAx>
      <c:valAx>
        <c:axId val="595752928"/>
        <c:scaling>
          <c:orientation val="minMax"/>
        </c:scaling>
        <c:delete val="0"/>
        <c:axPos val="l"/>
        <c:majorGridlines>
          <c:spPr>
            <a:ln w="9525" cap="flat" cmpd="sng" algn="ctr">
              <a:solidFill>
                <a:schemeClr val="bg1"/>
              </a:solidFill>
              <a:round/>
            </a:ln>
            <a:effectLst/>
          </c:spPr>
        </c:majorGridlines>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595745024"/>
        <c:crosses val="autoZero"/>
        <c:crossBetween val="between"/>
      </c:valAx>
      <c:spPr>
        <a:noFill/>
        <a:ln>
          <a:noFill/>
        </a:ln>
        <a:effectLst>
          <a:glow rad="101600">
            <a:schemeClr val="accent2">
              <a:satMod val="175000"/>
              <a:alpha val="40000"/>
            </a:schemeClr>
          </a:glow>
        </a:effectLst>
      </c:spPr>
    </c:plotArea>
    <c:legend>
      <c:legendPos val="b"/>
      <c:layout/>
      <c:overlay val="0"/>
      <c:spPr>
        <a:noFill/>
        <a:ln>
          <a:noFill/>
        </a:ln>
        <a:effectLst/>
      </c:spPr>
      <c:txPr>
        <a:bodyPr rot="0" spcFirstLastPara="1" vertOverflow="ellipsis" vert="horz" wrap="square" anchor="ctr" anchorCtr="1"/>
        <a:lstStyle/>
        <a:p>
          <a:pPr>
            <a:defRPr sz="700" b="0" i="0" u="none" strike="noStrike" kern="1200" baseline="0">
              <a:solidFill>
                <a:schemeClr val="dk1"/>
              </a:solidFill>
              <a:latin typeface="+mn-lt"/>
              <a:ea typeface="+mn-ea"/>
              <a:cs typeface="+mn-cs"/>
            </a:defRPr>
          </a:pPr>
          <a:endParaRPr lang="es-CO"/>
        </a:p>
      </c:txPr>
    </c:legend>
    <c:plotVisOnly val="1"/>
    <c:dispBlanksAs val="gap"/>
    <c:showDLblsOverMax val="0"/>
  </c:chart>
  <c:spPr>
    <a:gradFill rotWithShape="1">
      <a:gsLst>
        <a:gs pos="0">
          <a:schemeClr val="dk1">
            <a:tint val="50000"/>
            <a:satMod val="300000"/>
          </a:schemeClr>
        </a:gs>
        <a:gs pos="35000">
          <a:schemeClr val="dk1">
            <a:tint val="37000"/>
            <a:satMod val="300000"/>
          </a:schemeClr>
        </a:gs>
        <a:gs pos="100000">
          <a:schemeClr val="dk1">
            <a:tint val="15000"/>
            <a:satMod val="350000"/>
          </a:schemeClr>
        </a:gs>
      </a:gsLst>
      <a:lin ang="16200000" scaled="1"/>
    </a:gradFill>
    <a:ln w="9525" cap="flat" cmpd="sng" algn="ctr">
      <a:solidFill>
        <a:schemeClr val="dk1">
          <a:shade val="95000"/>
          <a:satMod val="105000"/>
        </a:schemeClr>
      </a:solidFill>
      <a:prstDash val="solid"/>
      <a:roun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Series val="1"/>
      </c14:pivotOptions>
    </c:ext>
    <c:ext xmlns:c16="http://schemas.microsoft.com/office/drawing/2014/chart" uri="{E28EC0CA-F0BB-4C9C-879D-F8772B89E7AC}">
      <c16:pivotOptions16>
        <c16:showExpandCollapseFieldButtons val="1"/>
      </c16:pivotOptions16>
    </c:ext>
  </c:extLs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[Tablero de Indicadores -trimestre IV -2018 Seguimiento ok.xlsx]Tablas 4to tri!TablaDinámica4</c:name>
    <c:fmtId val="1"/>
  </c:pivotSource>
  <c:chart>
    <c:title>
      <c:tx>
        <c:rich>
          <a:bodyPr rot="0" spcFirstLastPara="1" vertOverflow="ellipsis" vert="horz" wrap="square" anchor="ctr" anchorCtr="1"/>
          <a:lstStyle/>
          <a:p>
            <a:pPr>
              <a:defRPr sz="1000" b="1" i="0" u="none" strike="noStrike" kern="1200" spc="0" baseline="0">
                <a:solidFill>
                  <a:schemeClr val="dk1"/>
                </a:solidFill>
                <a:latin typeface="+mn-lt"/>
                <a:ea typeface="+mn-ea"/>
                <a:cs typeface="+mn-cs"/>
              </a:defRPr>
            </a:pPr>
            <a:r>
              <a:rPr lang="es-CO" sz="1000" b="1"/>
              <a:t>Dependencias</a:t>
            </a:r>
          </a:p>
        </c:rich>
      </c:tx>
      <c:layout/>
      <c:overlay val="0"/>
      <c:spPr>
        <a:noFill/>
        <a:ln>
          <a:noFill/>
        </a:ln>
        <a:effectLst/>
      </c:spPr>
      <c:txPr>
        <a:bodyPr rot="0" spcFirstLastPara="1" vertOverflow="ellipsis" vert="horz" wrap="square" anchor="ctr" anchorCtr="1"/>
        <a:lstStyle/>
        <a:p>
          <a:pPr>
            <a:defRPr sz="1000" b="1" i="0" u="none" strike="noStrike" kern="1200" spc="0" baseline="0">
              <a:solidFill>
                <a:schemeClr val="dk1"/>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solidFill>
            <a:schemeClr val="accent3"/>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C00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bg1">
              <a:lumMod val="50000"/>
            </a:schemeClr>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7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pivotFmt>
      <c:pivotFmt>
        <c:idx val="21"/>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5"/>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6"/>
        <c:spPr>
          <a:solidFill>
            <a:schemeClr val="accent1"/>
          </a:solidFill>
          <a:ln>
            <a:noFill/>
          </a:ln>
          <a:effectLst/>
        </c:spPr>
        <c:marker>
          <c:symbol val="none"/>
        </c:marker>
      </c:pivotFmt>
      <c:pivotFmt>
        <c:idx val="27"/>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28"/>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
        <c:idx val="29"/>
        <c:spPr>
          <a:solidFill>
            <a:schemeClr val="accent1"/>
          </a:solidFill>
          <a:ln>
            <a:noFill/>
          </a:ln>
          <a:effectLst/>
        </c:spPr>
        <c:marker>
          <c:symbol val="none"/>
        </c:marker>
        <c:dLbl>
          <c:idx val="0"/>
          <c:layout/>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15:layout/>
            </c:ext>
          </c:extLst>
        </c:dLbl>
      </c:pivotFmt>
    </c:pivotFmts>
    <c:plotArea>
      <c:layout/>
      <c:barChart>
        <c:barDir val="col"/>
        <c:grouping val="clustered"/>
        <c:varyColors val="0"/>
        <c:ser>
          <c:idx val="0"/>
          <c:order val="0"/>
          <c:tx>
            <c:strRef>
              <c:f>'Tablas 4to tri'!$B$70:$B$71</c:f>
              <c:strCache>
                <c:ptCount val="1"/>
                <c:pt idx="0">
                  <c:v>EXCELENTE</c:v>
                </c:pt>
              </c:strCache>
            </c:strRef>
          </c:tx>
          <c:spPr>
            <a:solidFill>
              <a:schemeClr val="accent1"/>
            </a:solidFill>
            <a:ln>
              <a:noFill/>
            </a:ln>
            <a:effectLst/>
          </c:spPr>
          <c:invertIfNegative val="0"/>
          <c:dLbls>
            <c:delete val="1"/>
          </c:dLbls>
          <c:cat>
            <c:strRef>
              <c:f>'Tablas 4to tri'!$A$72:$A$81</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 4to tri'!$B$72:$B$81</c:f>
              <c:numCache>
                <c:formatCode>0%</c:formatCode>
                <c:ptCount val="9"/>
                <c:pt idx="0">
                  <c:v>1</c:v>
                </c:pt>
                <c:pt idx="1">
                  <c:v>0.5</c:v>
                </c:pt>
                <c:pt idx="2">
                  <c:v>0.33333333333333331</c:v>
                </c:pt>
                <c:pt idx="3">
                  <c:v>1</c:v>
                </c:pt>
                <c:pt idx="4">
                  <c:v>1</c:v>
                </c:pt>
                <c:pt idx="5">
                  <c:v>0.75</c:v>
                </c:pt>
                <c:pt idx="6">
                  <c:v>0.63157894736842102</c:v>
                </c:pt>
                <c:pt idx="7">
                  <c:v>0.66666666666666663</c:v>
                </c:pt>
                <c:pt idx="8">
                  <c:v>0.83333333333333337</c:v>
                </c:pt>
              </c:numCache>
            </c:numRef>
          </c:val>
          <c:extLst>
            <c:ext xmlns:c16="http://schemas.microsoft.com/office/drawing/2014/chart" uri="{C3380CC4-5D6E-409C-BE32-E72D297353CC}">
              <c16:uniqueId val="{00000000-28DD-4BD1-B5C1-D5085B0EEE49}"/>
            </c:ext>
          </c:extLst>
        </c:ser>
        <c:ser>
          <c:idx val="1"/>
          <c:order val="1"/>
          <c:tx>
            <c:strRef>
              <c:f>'Tablas 4to tri'!$C$70:$C$71</c:f>
              <c:strCache>
                <c:ptCount val="1"/>
                <c:pt idx="0">
                  <c:v>BUENO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 4to tri'!$A$72:$A$81</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 4to tri'!$C$72:$C$81</c:f>
              <c:numCache>
                <c:formatCode>0%</c:formatCode>
                <c:ptCount val="9"/>
                <c:pt idx="0">
                  <c:v>0</c:v>
                </c:pt>
                <c:pt idx="1">
                  <c:v>0</c:v>
                </c:pt>
                <c:pt idx="2">
                  <c:v>0.44444444444444442</c:v>
                </c:pt>
                <c:pt idx="3">
                  <c:v>0</c:v>
                </c:pt>
                <c:pt idx="4">
                  <c:v>0</c:v>
                </c:pt>
                <c:pt idx="5">
                  <c:v>0</c:v>
                </c:pt>
                <c:pt idx="6">
                  <c:v>0.15789473684210525</c:v>
                </c:pt>
                <c:pt idx="7">
                  <c:v>0.33333333333333331</c:v>
                </c:pt>
                <c:pt idx="8">
                  <c:v>0.16666666666666666</c:v>
                </c:pt>
              </c:numCache>
            </c:numRef>
          </c:val>
          <c:extLst>
            <c:ext xmlns:c16="http://schemas.microsoft.com/office/drawing/2014/chart" uri="{C3380CC4-5D6E-409C-BE32-E72D297353CC}">
              <c16:uniqueId val="{00000015-C864-484C-9511-CA2507E9E3D5}"/>
            </c:ext>
          </c:extLst>
        </c:ser>
        <c:ser>
          <c:idx val="2"/>
          <c:order val="2"/>
          <c:tx>
            <c:strRef>
              <c:f>'Tablas 4to tri'!$D$70:$D$71</c:f>
              <c:strCache>
                <c:ptCount val="1"/>
                <c:pt idx="0">
                  <c:v>REGULAR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 4to tri'!$A$72:$A$81</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 4to tri'!$D$72:$D$81</c:f>
              <c:numCache>
                <c:formatCode>0%</c:formatCode>
                <c:ptCount val="9"/>
                <c:pt idx="0">
                  <c:v>0</c:v>
                </c:pt>
                <c:pt idx="1">
                  <c:v>0.5</c:v>
                </c:pt>
                <c:pt idx="2">
                  <c:v>0</c:v>
                </c:pt>
                <c:pt idx="3">
                  <c:v>0</c:v>
                </c:pt>
                <c:pt idx="4">
                  <c:v>0</c:v>
                </c:pt>
                <c:pt idx="5">
                  <c:v>0</c:v>
                </c:pt>
                <c:pt idx="6">
                  <c:v>0.10526315789473684</c:v>
                </c:pt>
                <c:pt idx="7">
                  <c:v>0</c:v>
                </c:pt>
                <c:pt idx="8">
                  <c:v>0</c:v>
                </c:pt>
              </c:numCache>
            </c:numRef>
          </c:val>
          <c:extLst>
            <c:ext xmlns:c16="http://schemas.microsoft.com/office/drawing/2014/chart" uri="{C3380CC4-5D6E-409C-BE32-E72D297353CC}">
              <c16:uniqueId val="{00000016-C864-484C-9511-CA2507E9E3D5}"/>
            </c:ext>
          </c:extLst>
        </c:ser>
        <c:ser>
          <c:idx val="3"/>
          <c:order val="3"/>
          <c:tx>
            <c:strRef>
              <c:f>'Tablas 4to tri'!$E$70:$E$71</c:f>
              <c:strCache>
                <c:ptCount val="1"/>
                <c:pt idx="0">
                  <c:v>MALO</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 4to tri'!$A$72:$A$81</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 4to tri'!$E$72:$E$81</c:f>
              <c:numCache>
                <c:formatCode>0%</c:formatCode>
                <c:ptCount val="9"/>
                <c:pt idx="0">
                  <c:v>0</c:v>
                </c:pt>
                <c:pt idx="1">
                  <c:v>0</c:v>
                </c:pt>
                <c:pt idx="2">
                  <c:v>0</c:v>
                </c:pt>
                <c:pt idx="3">
                  <c:v>0</c:v>
                </c:pt>
                <c:pt idx="4">
                  <c:v>0</c:v>
                </c:pt>
                <c:pt idx="5">
                  <c:v>0.25</c:v>
                </c:pt>
                <c:pt idx="6">
                  <c:v>0.10526315789473684</c:v>
                </c:pt>
                <c:pt idx="7">
                  <c:v>0</c:v>
                </c:pt>
                <c:pt idx="8">
                  <c:v>0</c:v>
                </c:pt>
              </c:numCache>
            </c:numRef>
          </c:val>
          <c:extLst>
            <c:ext xmlns:c16="http://schemas.microsoft.com/office/drawing/2014/chart" uri="{C3380CC4-5D6E-409C-BE32-E72D297353CC}">
              <c16:uniqueId val="{00000019-C864-484C-9511-CA2507E9E3D5}"/>
            </c:ext>
          </c:extLst>
        </c:ser>
        <c:ser>
          <c:idx val="4"/>
          <c:order val="4"/>
          <c:tx>
            <c:strRef>
              <c:f>'Tablas 4to tri'!$F$70:$F$71</c:f>
              <c:strCache>
                <c:ptCount val="1"/>
                <c:pt idx="0">
                  <c:v>No aplica</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cat>
            <c:strRef>
              <c:f>'Tablas 4to tri'!$A$72:$A$81</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 4to tri'!$F$72:$F$81</c:f>
              <c:numCache>
                <c:formatCode>0%</c:formatCode>
                <c:ptCount val="9"/>
                <c:pt idx="0">
                  <c:v>0</c:v>
                </c:pt>
                <c:pt idx="1">
                  <c:v>0</c:v>
                </c:pt>
                <c:pt idx="2">
                  <c:v>0.22222222222222221</c:v>
                </c:pt>
                <c:pt idx="3">
                  <c:v>0</c:v>
                </c:pt>
                <c:pt idx="4">
                  <c:v>0</c:v>
                </c:pt>
                <c:pt idx="5">
                  <c:v>0</c:v>
                </c:pt>
                <c:pt idx="6">
                  <c:v>0</c:v>
                </c:pt>
                <c:pt idx="7">
                  <c:v>0</c:v>
                </c:pt>
                <c:pt idx="8">
                  <c:v>0</c:v>
                </c:pt>
              </c:numCache>
            </c:numRef>
          </c:val>
          <c:extLst>
            <c:ext xmlns:c16="http://schemas.microsoft.com/office/drawing/2014/chart" uri="{C3380CC4-5D6E-409C-BE32-E72D297353CC}">
              <c16:uniqueId val="{0000001A-C864-484C-9511-CA2507E9E3D5}"/>
            </c:ext>
          </c:extLst>
        </c:ser>
        <c:dLbls>
          <c:dLblPos val="outEnd"/>
          <c:showLegendKey val="0"/>
          <c:showVal val="1"/>
          <c:showCatName val="0"/>
          <c:showSerName val="0"/>
          <c:showPercent val="0"/>
          <c:showBubbleSize val="0"/>
        </c:dLbls>
        <c:gapWidth val="150"/>
        <c:axId val="595754176"/>
        <c:axId val="595744608"/>
      </c:barChart>
      <c:catAx>
        <c:axId val="595754176"/>
        <c:scaling>
          <c:orientation val="minMax"/>
        </c:scaling>
        <c:delete val="0"/>
        <c:axPos val="b"/>
        <c:majorGridlines>
          <c:spPr>
            <a:ln w="9525" cap="flat" cmpd="sng" algn="ctr">
              <a:solidFill>
                <a:schemeClr val="dk1">
                  <a:shade val="95000"/>
                  <a:satMod val="105000"/>
                </a:schemeClr>
              </a:solidFill>
              <a:round/>
            </a:ln>
            <a:effectLst/>
          </c:spPr>
        </c:majorGridlines>
        <c:numFmt formatCode="General" sourceLinked="1"/>
        <c:majorTickMark val="none"/>
        <c:minorTickMark val="none"/>
        <c:tickLblPos val="nextTo"/>
        <c:spPr>
          <a:noFill/>
          <a:ln w="9525" cap="flat" cmpd="sng" algn="ctr">
            <a:solidFill>
              <a:schemeClr val="dk1">
                <a:shade val="95000"/>
                <a:satMod val="105000"/>
              </a:schemeClr>
            </a:solidFill>
            <a:round/>
          </a:ln>
          <a:effectLst/>
        </c:spPr>
        <c:txPr>
          <a:bodyPr rot="-60000000" spcFirstLastPara="1" vertOverflow="ellipsis" vert="horz" wrap="square" anchor="ctr" anchorCtr="1"/>
          <a:lstStyle/>
          <a:p>
            <a:pPr>
              <a:defRPr sz="600" b="0" i="0" u="none" strike="noStrike" kern="1200" baseline="0">
                <a:solidFill>
                  <a:schemeClr val="dk1"/>
                </a:solidFill>
                <a:latin typeface="+mn-lt"/>
                <a:ea typeface="+mn-ea"/>
                <a:cs typeface="+mn-cs"/>
              </a:defRPr>
            </a:pPr>
            <a:endParaRPr lang="es-CO"/>
          </a:p>
        </c:txPr>
        <c:crossAx val="595744608"/>
        <c:crosses val="autoZero"/>
        <c:auto val="1"/>
        <c:lblAlgn val="ctr"/>
        <c:lblOffset val="100"/>
        <c:noMultiLvlLbl val="0"/>
      </c:catAx>
      <c:valAx>
        <c:axId val="595744608"/>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chemeClr val="dk1"/>
                </a:solidFill>
                <a:latin typeface="+mn-lt"/>
                <a:ea typeface="+mn-ea"/>
                <a:cs typeface="+mn-cs"/>
              </a:defRPr>
            </a:pPr>
            <a:endParaRPr lang="es-CO"/>
          </a:p>
        </c:txPr>
        <c:crossAx val="595754176"/>
        <c:crosses val="autoZero"/>
        <c:crossBetween val="between"/>
      </c:valAx>
      <c:spPr>
        <a:noFill/>
        <a:ln>
          <a:noFill/>
        </a:ln>
        <a:effectLst/>
      </c:spPr>
    </c:plotArea>
    <c:legend>
      <c:legendPos val="b"/>
      <c:layout/>
      <c:overlay val="0"/>
      <c:spPr>
        <a:noFill/>
        <a:ln>
          <a:noFill/>
        </a:ln>
        <a:effectLst/>
      </c:spPr>
      <c:txPr>
        <a:bodyPr rot="0" spcFirstLastPara="1" vertOverflow="ellipsis" vert="horz" wrap="square" anchor="ctr" anchorCtr="1"/>
        <a:lstStyle/>
        <a:p>
          <a:pPr>
            <a:defRPr sz="700" b="0" i="0" u="none" strike="noStrike" kern="1200" baseline="0">
              <a:solidFill>
                <a:schemeClr val="dk1"/>
              </a:solidFill>
              <a:latin typeface="+mn-lt"/>
              <a:ea typeface="+mn-ea"/>
              <a:cs typeface="+mn-cs"/>
            </a:defRPr>
          </a:pPr>
          <a:endParaRPr lang="es-CO"/>
        </a:p>
      </c:txPr>
    </c:legend>
    <c:plotVisOnly val="1"/>
    <c:dispBlanksAs val="gap"/>
    <c:showDLblsOverMax val="0"/>
  </c:chart>
  <c:spPr>
    <a:gradFill rotWithShape="1">
      <a:gsLst>
        <a:gs pos="0">
          <a:schemeClr val="dk1">
            <a:tint val="50000"/>
            <a:satMod val="300000"/>
          </a:schemeClr>
        </a:gs>
        <a:gs pos="35000">
          <a:schemeClr val="dk1">
            <a:tint val="37000"/>
            <a:satMod val="300000"/>
          </a:schemeClr>
        </a:gs>
        <a:gs pos="100000">
          <a:schemeClr val="dk1">
            <a:tint val="15000"/>
            <a:satMod val="350000"/>
          </a:schemeClr>
        </a:gs>
      </a:gsLst>
      <a:lin ang="16200000" scaled="1"/>
    </a:gradFill>
    <a:ln w="9525" cap="flat" cmpd="sng" algn="ctr">
      <a:solidFill>
        <a:schemeClr val="dk1">
          <a:shade val="95000"/>
          <a:satMod val="105000"/>
        </a:schemeClr>
      </a:solidFill>
      <a:prstDash val="solid"/>
      <a:round/>
    </a:ln>
    <a:effectLst>
      <a:outerShdw blurRad="40000" dist="20000" dir="5400000" rotWithShape="0">
        <a:srgbClr val="000000">
          <a:alpha val="38000"/>
        </a:srgbClr>
      </a:outerShdw>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Series val="1"/>
      </c14:pivotOptions>
    </c:ext>
    <c:ext xmlns:c16="http://schemas.microsoft.com/office/drawing/2014/chart" uri="{E28EC0CA-F0BB-4C9C-879D-F8772B89E7AC}">
      <c16:pivotOptions16>
        <c16:showExpandCollapseFieldButtons val="1"/>
      </c16:pivotOptions16>
    </c:ext>
  </c:extLst>
</c:chartSpace>
</file>

<file path=xl/charts/chart5.xml><?xml version="1.0" encoding="utf-8"?>
<cx:chartSpace xmlns:a="http://schemas.openxmlformats.org/drawingml/2006/main" xmlns:r="http://schemas.openxmlformats.org/officeDocument/2006/relationships" xmlns:cx="http://schemas.microsoft.com/office/drawing/2014/chartex">
  <cx:chartData>
    <cx:data id="0">
      <cx:strDim type="cat">
        <cx:f>_xlchart.0</cx:f>
      </cx:strDim>
      <cx:numDim type="size">
        <cx:f>_xlchart.1</cx:f>
      </cx:numDim>
    </cx:data>
    <cx:data id="1">
      <cx:strDim type="cat">
        <cx:f>_xlchart.0</cx:f>
      </cx:strDim>
      <cx:numDim type="size">
        <cx:f>_xlchart.2</cx:f>
      </cx:numDim>
    </cx:data>
  </cx:chartData>
  <cx:chart>
    <cx:title pos="t" align="ctr" overlay="0">
      <cx:tx>
        <cx:rich>
          <a:bodyPr spcFirstLastPara="1" vertOverflow="ellipsis" wrap="square" lIns="0" tIns="0" rIns="0" bIns="0" anchor="ctr" anchorCtr="1"/>
          <a:lstStyle/>
          <a:p>
            <a:pPr algn="ctr">
              <a:defRPr/>
            </a:pPr>
            <a:r>
              <a:rPr lang="es-CO"/>
              <a:t>Indicadores de Gestión</a:t>
            </a:r>
          </a:p>
        </cx:rich>
      </cx:tx>
    </cx:title>
    <cx:plotArea>
      <cx:plotAreaRegion>
        <cx:series layoutId="treemap" uniqueId="{591E8ED9-F23A-435C-8A68-AF9893805398}" formatIdx="0">
          <cx:dataLabels pos="inEnd">
            <cx:visibility seriesName="0" categoryName="1" value="1"/>
            <cx:separator>
</cx:separator>
          </cx:dataLabels>
          <cx:dataId val="0"/>
          <cx:layoutPr>
            <cx:parentLabelLayout val="overlapping"/>
          </cx:layoutPr>
        </cx:series>
        <cx:series layoutId="treemap" hidden="1" uniqueId="{B09C8216-88A5-4689-9ED4-AEDD4D17E5DD}" formatIdx="1">
          <cx:dataLabels pos="inEnd">
            <cx:visibility seriesName="0" categoryName="1" value="0"/>
          </cx:dataLabels>
          <cx:dataId val="1"/>
          <cx:layoutPr>
            <cx:parentLabelLayout val="overlapping"/>
          </cx:layoutPr>
        </cx:series>
      </cx:plotAreaRegion>
    </cx:plotArea>
    <cx:legend pos="b" align="ctr" overlay="0"/>
  </cx:chart>
  <cx:clrMapOvr bg1="lt1" tx1="dk1" bg2="lt2" tx2="dk2" accent1="accent1" accent2="accent2" accent3="accent3" accent4="accent4" accent5="accent5" accent6="accent6" hlink="hlink" folHlink="folHlink"/>
</cx:chartSpace>
</file>

<file path=xl/charts/chart6.xml><?xml version="1.0" encoding="utf-8"?>
<cx:chartSpace xmlns:a="http://schemas.openxmlformats.org/drawingml/2006/main" xmlns:r="http://schemas.openxmlformats.org/officeDocument/2006/relationships" xmlns:cx="http://schemas.microsoft.com/office/drawing/2014/chartex">
  <cx:chartData>
    <cx:data id="0">
      <cx:strDim type="cat">
        <cx:f>_xlchart.3</cx:f>
      </cx:strDim>
      <cx:numDim type="size">
        <cx:f>_xlchart.5</cx:f>
      </cx:numDim>
    </cx:data>
  </cx:chartData>
  <cx:chart>
    <cx:title pos="t" align="ctr" overlay="0">
      <cx:tx>
        <cx:rich>
          <a:bodyPr spcFirstLastPara="1" vertOverflow="ellipsis" wrap="square" lIns="0" tIns="0" rIns="0" bIns="0" anchor="ctr" anchorCtr="1"/>
          <a:lstStyle/>
          <a:p>
            <a:pPr algn="ctr">
              <a:defRPr/>
            </a:pPr>
            <a:r>
              <a:rPr lang="es-CO"/>
              <a:t>Indicadores Estratégicos</a:t>
            </a:r>
          </a:p>
        </cx:rich>
      </cx:tx>
    </cx:title>
    <cx:plotArea>
      <cx:plotAreaRegion>
        <cx:series layoutId="treemap" uniqueId="{BFA134C0-1AA3-44A7-A262-6628268C9A1B}">
          <cx:tx>
            <cx:txData>
              <cx:f>_xlchart.4</cx:f>
              <cx:v>Estratégico</cx:v>
            </cx:txData>
          </cx:tx>
          <cx:dataLabels pos="inEnd">
            <cx:visibility seriesName="0" categoryName="1" value="1"/>
            <cx:separator>
</cx:separator>
          </cx:dataLabels>
          <cx:dataId val="0"/>
          <cx:layoutPr>
            <cx:parentLabelLayout val="overlapping"/>
          </cx:layoutPr>
        </cx:series>
      </cx:plotAreaRegion>
    </cx:plotArea>
    <cx:legend pos="b" align="ctr" overlay="0"/>
  </cx:chart>
  <cx:clrMapOvr bg1="lt1" tx1="dk1" bg2="lt2" tx2="dk2" accent1="accent1" accent2="accent2" accent3="accent3" accent4="accent4" accent5="accent5" accent6="accent6" hlink="hlink" folHlink="folHlink"/>
</cx: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spPr>
        <a:noFill/>
        <a:ln>
          <a:noFill/>
        </a:ln>
        <a:effectLst/>
      </c:spPr>
      <c:txPr>
        <a:bodyPr rot="0" spcFirstLastPara="1" vertOverflow="ellipsis" vert="horz" wrap="square" anchor="ctr" anchorCtr="1"/>
        <a:lstStyle/>
        <a:p>
          <a:pPr>
            <a:defRPr sz="1800" b="1" i="0" u="none" strike="noStrike" kern="1200" cap="all" spc="150" baseline="0">
              <a:solidFill>
                <a:schemeClr val="tx1">
                  <a:lumMod val="50000"/>
                  <a:lumOff val="50000"/>
                </a:schemeClr>
              </a:solidFill>
              <a:latin typeface="+mn-lt"/>
              <a:ea typeface="+mn-ea"/>
              <a:cs typeface="+mn-cs"/>
            </a:defRPr>
          </a:pPr>
          <a:endParaRPr lang="es-CO"/>
        </a:p>
      </c:txPr>
    </c:title>
    <c:autoTitleDeleted val="0"/>
    <c:plotArea>
      <c:layout/>
      <c:barChart>
        <c:barDir val="bar"/>
        <c:grouping val="stacked"/>
        <c:varyColors val="0"/>
        <c:ser>
          <c:idx val="0"/>
          <c:order val="0"/>
          <c:tx>
            <c:strRef>
              <c:f>'Tablas 4to tri'!$B$151</c:f>
              <c:strCache>
                <c:ptCount val="1"/>
                <c:pt idx="0">
                  <c:v>EXCELENTE</c:v>
                </c:pt>
              </c:strCache>
            </c:strRef>
          </c:tx>
          <c:spPr>
            <a:pattFill prst="narHorz">
              <a:fgClr>
                <a:schemeClr val="accent1"/>
              </a:fgClr>
              <a:bgClr>
                <a:schemeClr val="accent1">
                  <a:lumMod val="20000"/>
                  <a:lumOff val="80000"/>
                </a:schemeClr>
              </a:bgClr>
            </a:pattFill>
            <a:ln>
              <a:noFill/>
            </a:ln>
            <a:effectLst>
              <a:innerShdw blurRad="114300">
                <a:schemeClr val="accent1"/>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'Tablas 4to tri'!$A$152:$A$160</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 4to tri'!$B$152:$B$160</c:f>
              <c:numCache>
                <c:formatCode>General</c:formatCode>
                <c:ptCount val="9"/>
                <c:pt idx="0">
                  <c:v>1</c:v>
                </c:pt>
                <c:pt idx="2">
                  <c:v>2</c:v>
                </c:pt>
                <c:pt idx="3">
                  <c:v>4</c:v>
                </c:pt>
                <c:pt idx="4">
                  <c:v>7</c:v>
                </c:pt>
                <c:pt idx="5">
                  <c:v>1</c:v>
                </c:pt>
                <c:pt idx="6">
                  <c:v>9</c:v>
                </c:pt>
                <c:pt idx="7">
                  <c:v>3</c:v>
                </c:pt>
                <c:pt idx="8">
                  <c:v>3</c:v>
                </c:pt>
              </c:numCache>
            </c:numRef>
          </c:val>
          <c:extLst>
            <c:ext xmlns:c16="http://schemas.microsoft.com/office/drawing/2014/chart" uri="{C3380CC4-5D6E-409C-BE32-E72D297353CC}">
              <c16:uniqueId val="{00000000-C73B-432F-A297-CD51C2448150}"/>
            </c:ext>
          </c:extLst>
        </c:ser>
        <c:ser>
          <c:idx val="1"/>
          <c:order val="1"/>
          <c:tx>
            <c:strRef>
              <c:f>'Tablas 4to tri'!$C$151</c:f>
              <c:strCache>
                <c:ptCount val="1"/>
                <c:pt idx="0">
                  <c:v>BUENO</c:v>
                </c:pt>
              </c:strCache>
            </c:strRef>
          </c:tx>
          <c:spPr>
            <a:pattFill prst="narHorz">
              <a:fgClr>
                <a:schemeClr val="accent2"/>
              </a:fgClr>
              <a:bgClr>
                <a:schemeClr val="accent2">
                  <a:lumMod val="20000"/>
                  <a:lumOff val="80000"/>
                </a:schemeClr>
              </a:bgClr>
            </a:pattFill>
            <a:ln>
              <a:noFill/>
            </a:ln>
            <a:effectLst>
              <a:innerShdw blurRad="114300">
                <a:schemeClr val="accent2"/>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'Tablas 4to tri'!$A$152:$A$160</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 4to tri'!$C$152:$C$160</c:f>
              <c:numCache>
                <c:formatCode>General</c:formatCode>
                <c:ptCount val="9"/>
                <c:pt idx="2">
                  <c:v>3</c:v>
                </c:pt>
                <c:pt idx="3">
                  <c:v>1</c:v>
                </c:pt>
                <c:pt idx="5">
                  <c:v>1</c:v>
                </c:pt>
                <c:pt idx="6">
                  <c:v>3</c:v>
                </c:pt>
                <c:pt idx="7">
                  <c:v>3</c:v>
                </c:pt>
                <c:pt idx="8">
                  <c:v>1</c:v>
                </c:pt>
              </c:numCache>
            </c:numRef>
          </c:val>
          <c:extLst>
            <c:ext xmlns:c16="http://schemas.microsoft.com/office/drawing/2014/chart" uri="{C3380CC4-5D6E-409C-BE32-E72D297353CC}">
              <c16:uniqueId val="{00000001-C73B-432F-A297-CD51C2448150}"/>
            </c:ext>
          </c:extLst>
        </c:ser>
        <c:ser>
          <c:idx val="2"/>
          <c:order val="2"/>
          <c:tx>
            <c:strRef>
              <c:f>'Tablas 4to tri'!$D$151</c:f>
              <c:strCache>
                <c:ptCount val="1"/>
                <c:pt idx="0">
                  <c:v>REGULAR</c:v>
                </c:pt>
              </c:strCache>
            </c:strRef>
          </c:tx>
          <c:spPr>
            <a:pattFill prst="narHorz">
              <a:fgClr>
                <a:schemeClr val="accent3"/>
              </a:fgClr>
              <a:bgClr>
                <a:schemeClr val="accent3">
                  <a:lumMod val="20000"/>
                  <a:lumOff val="80000"/>
                </a:schemeClr>
              </a:bgClr>
            </a:pattFill>
            <a:ln>
              <a:noFill/>
            </a:ln>
            <a:effectLst>
              <a:innerShdw blurRad="114300">
                <a:schemeClr val="accent3"/>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'Tablas 4to tri'!$A$152:$A$160</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 4to tri'!$D$152:$D$160</c:f>
              <c:numCache>
                <c:formatCode>General</c:formatCode>
                <c:ptCount val="9"/>
                <c:pt idx="2">
                  <c:v>1</c:v>
                </c:pt>
                <c:pt idx="5">
                  <c:v>1</c:v>
                </c:pt>
                <c:pt idx="6">
                  <c:v>2</c:v>
                </c:pt>
              </c:numCache>
            </c:numRef>
          </c:val>
          <c:extLst>
            <c:ext xmlns:c16="http://schemas.microsoft.com/office/drawing/2014/chart" uri="{C3380CC4-5D6E-409C-BE32-E72D297353CC}">
              <c16:uniqueId val="{00000002-C73B-432F-A297-CD51C2448150}"/>
            </c:ext>
          </c:extLst>
        </c:ser>
        <c:ser>
          <c:idx val="3"/>
          <c:order val="3"/>
          <c:tx>
            <c:strRef>
              <c:f>'Tablas 4to tri'!$E$151</c:f>
              <c:strCache>
                <c:ptCount val="1"/>
                <c:pt idx="0">
                  <c:v>MALO</c:v>
                </c:pt>
              </c:strCache>
            </c:strRef>
          </c:tx>
          <c:spPr>
            <a:pattFill prst="narHorz">
              <a:fgClr>
                <a:schemeClr val="accent4"/>
              </a:fgClr>
              <a:bgClr>
                <a:schemeClr val="accent4">
                  <a:lumMod val="20000"/>
                  <a:lumOff val="80000"/>
                </a:schemeClr>
              </a:bgClr>
            </a:pattFill>
            <a:ln>
              <a:noFill/>
            </a:ln>
            <a:effectLst>
              <a:innerShdw blurRad="114300">
                <a:schemeClr val="accent4"/>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'Tablas 4to tri'!$A$152:$A$160</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 4to tri'!$E$152:$E$160</c:f>
              <c:numCache>
                <c:formatCode>General</c:formatCode>
                <c:ptCount val="9"/>
                <c:pt idx="5">
                  <c:v>1</c:v>
                </c:pt>
                <c:pt idx="6">
                  <c:v>3</c:v>
                </c:pt>
              </c:numCache>
            </c:numRef>
          </c:val>
          <c:extLst>
            <c:ext xmlns:c16="http://schemas.microsoft.com/office/drawing/2014/chart" uri="{C3380CC4-5D6E-409C-BE32-E72D297353CC}">
              <c16:uniqueId val="{00000003-C73B-432F-A297-CD51C2448150}"/>
            </c:ext>
          </c:extLst>
        </c:ser>
        <c:ser>
          <c:idx val="4"/>
          <c:order val="4"/>
          <c:tx>
            <c:strRef>
              <c:f>'Tablas 4to tri'!$F$151</c:f>
              <c:strCache>
                <c:ptCount val="1"/>
                <c:pt idx="0">
                  <c:v>No aplica</c:v>
                </c:pt>
              </c:strCache>
            </c:strRef>
          </c:tx>
          <c:spPr>
            <a:pattFill prst="narHorz">
              <a:fgClr>
                <a:schemeClr val="accent5"/>
              </a:fgClr>
              <a:bgClr>
                <a:schemeClr val="accent5">
                  <a:lumMod val="20000"/>
                  <a:lumOff val="80000"/>
                </a:schemeClr>
              </a:bgClr>
            </a:pattFill>
            <a:ln>
              <a:noFill/>
            </a:ln>
            <a:effectLst>
              <a:innerShdw blurRad="114300">
                <a:schemeClr val="accent5"/>
              </a:innerShdw>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ct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a:solidFill>
                        <a:schemeClr val="tx1">
                          <a:lumMod val="35000"/>
                          <a:lumOff val="65000"/>
                        </a:schemeClr>
                      </a:solidFill>
                    </a:ln>
                    <a:effectLst/>
                  </c:spPr>
                </c15:leaderLines>
              </c:ext>
            </c:extLst>
          </c:dLbls>
          <c:cat>
            <c:strRef>
              <c:f>'Tablas 4to tri'!$A$152:$A$160</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 4to tri'!$F$152:$F$160</c:f>
              <c:numCache>
                <c:formatCode>General</c:formatCode>
                <c:ptCount val="9"/>
                <c:pt idx="1">
                  <c:v>2</c:v>
                </c:pt>
                <c:pt idx="2">
                  <c:v>3</c:v>
                </c:pt>
                <c:pt idx="4">
                  <c:v>2</c:v>
                </c:pt>
                <c:pt idx="6">
                  <c:v>2</c:v>
                </c:pt>
                <c:pt idx="8">
                  <c:v>2</c:v>
                </c:pt>
              </c:numCache>
            </c:numRef>
          </c:val>
          <c:extLst>
            <c:ext xmlns:c16="http://schemas.microsoft.com/office/drawing/2014/chart" uri="{C3380CC4-5D6E-409C-BE32-E72D297353CC}">
              <c16:uniqueId val="{00000004-C73B-432F-A297-CD51C2448150}"/>
            </c:ext>
          </c:extLst>
        </c:ser>
        <c:dLbls>
          <c:dLblPos val="ctr"/>
          <c:showLegendKey val="0"/>
          <c:showVal val="1"/>
          <c:showCatName val="0"/>
          <c:showSerName val="0"/>
          <c:showPercent val="0"/>
          <c:showBubbleSize val="0"/>
        </c:dLbls>
        <c:gapWidth val="150"/>
        <c:overlap val="100"/>
        <c:axId val="541414431"/>
        <c:axId val="541422335"/>
      </c:barChart>
      <c:catAx>
        <c:axId val="541414431"/>
        <c:scaling>
          <c:orientation val="minMax"/>
        </c:scaling>
        <c:delete val="0"/>
        <c:axPos val="l"/>
        <c:numFmt formatCode="General" sourceLinked="1"/>
        <c:majorTickMark val="none"/>
        <c:minorTickMark val="none"/>
        <c:tickLblPos val="nextTo"/>
        <c:spPr>
          <a:noFill/>
          <a:ln w="19050" cap="flat" cmpd="sng" algn="ctr">
            <a:solidFill>
              <a:schemeClr val="tx1">
                <a:lumMod val="25000"/>
                <a:lumOff val="7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41422335"/>
        <c:crosses val="autoZero"/>
        <c:auto val="1"/>
        <c:lblAlgn val="ctr"/>
        <c:lblOffset val="100"/>
        <c:noMultiLvlLbl val="0"/>
      </c:catAx>
      <c:valAx>
        <c:axId val="541422335"/>
        <c:scaling>
          <c:orientation val="minMax"/>
        </c:scaling>
        <c:delete val="0"/>
        <c:axPos val="b"/>
        <c:majorGridlines>
          <c:spPr>
            <a:ln>
              <a:solidFill>
                <a:schemeClr val="tx1">
                  <a:lumMod val="15000"/>
                  <a:lumOff val="85000"/>
                </a:schemeClr>
              </a:solidFill>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41414431"/>
        <c:crosses val="autoZero"/>
        <c:crossBetween val="between"/>
      </c:valAx>
      <c:spPr>
        <a:noFill/>
        <a:ln>
          <a:noFill/>
        </a:ln>
        <a:effectLst/>
      </c:spPr>
    </c:plotArea>
    <c:legend>
      <c:legendPos val="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[Tablero de Indicadores -trimestre IV -2018 Seguimiento ok.xlsx]tablas!TablaDinámica1</c:name>
    <c:fmtId val="1"/>
  </c:pivotSource>
  <c:chart>
    <c:title>
      <c:tx>
        <c:rich>
          <a:bodyPr rot="0" spcFirstLastPara="1" vertOverflow="ellipsis" vert="horz" wrap="square" anchor="ctr" anchorCtr="1"/>
          <a:lstStyle/>
          <a:p>
            <a:pPr>
              <a:defRPr sz="1600" b="1" i="0" u="none" strike="noStrike" kern="1200" baseline="0">
                <a:solidFill>
                  <a:schemeClr val="dk1"/>
                </a:solidFill>
                <a:latin typeface="+mn-lt"/>
                <a:ea typeface="+mn-ea"/>
                <a:cs typeface="+mn-cs"/>
              </a:defRPr>
            </a:pPr>
            <a:r>
              <a:rPr lang="es-CO"/>
              <a:t>Indicadores</a:t>
            </a:r>
            <a:r>
              <a:rPr lang="es-CO" baseline="0"/>
              <a:t> de Gestión</a:t>
            </a:r>
            <a:endParaRPr lang="es-CO"/>
          </a:p>
        </c:rich>
      </c:tx>
      <c:overlay val="0"/>
      <c:spPr>
        <a:noFill/>
        <a:ln>
          <a:noFill/>
        </a:ln>
        <a:effectLst/>
      </c:spPr>
      <c:txPr>
        <a:bodyPr rot="0" spcFirstLastPara="1" vertOverflow="ellipsis" vert="horz" wrap="square" anchor="ctr" anchorCtr="1"/>
        <a:lstStyle/>
        <a:p>
          <a:pPr>
            <a:defRPr sz="1600" b="1" i="0" u="none" strike="noStrike" kern="1200" baseline="0">
              <a:solidFill>
                <a:schemeClr val="dk1"/>
              </a:solidFill>
              <a:latin typeface="+mn-lt"/>
              <a:ea typeface="+mn-ea"/>
              <a:cs typeface="+mn-cs"/>
            </a:defRPr>
          </a:pPr>
          <a:endParaRPr lang="es-CO"/>
        </a:p>
      </c:txPr>
    </c:title>
    <c:autoTitleDeleted val="0"/>
    <c:pivotFmts>
      <c:pivotFmt>
        <c:idx val="0"/>
      </c:pivotFmt>
      <c:pivotFmt>
        <c:idx val="1"/>
      </c:pivotFmt>
      <c:pivotFmt>
        <c:idx val="2"/>
      </c:pivotFmt>
      <c:pivotFmt>
        <c:idx val="3"/>
      </c:pivotFmt>
      <c:pivotFmt>
        <c:idx val="4"/>
      </c:pivotFmt>
      <c:pivotFmt>
        <c:idx val="5"/>
      </c:pivotFmt>
      <c:pivotFmt>
        <c:idx val="6"/>
      </c:pivotFmt>
      <c:pivotFmt>
        <c:idx val="7"/>
      </c:pivotFmt>
      <c:pivotFmt>
        <c:idx val="8"/>
      </c:pivotFmt>
      <c:pivotFmt>
        <c:idx val="9"/>
      </c:pivotFmt>
      <c:pivotFmt>
        <c:idx val="10"/>
      </c:pivotFmt>
      <c:pivotFmt>
        <c:idx val="11"/>
      </c:pivotFmt>
      <c:pivotFmt>
        <c:idx val="12"/>
      </c:pivotFmt>
      <c:pivotFmt>
        <c:idx val="13"/>
      </c:pivotFmt>
      <c:pivotFmt>
        <c:idx val="14"/>
      </c:pivotFmt>
      <c:pivotFmt>
        <c:idx val="15"/>
      </c:pivotFmt>
      <c:pivotFmt>
        <c:idx val="16"/>
      </c:pivotFmt>
      <c:pivotFmt>
        <c:idx val="17"/>
      </c:pivotFmt>
      <c:pivotFmt>
        <c:idx val="18"/>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19"/>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0"/>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1"/>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2"/>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3"/>
        <c:dLbl>
          <c:idx val="0"/>
          <c:dLblPos val="outEnd"/>
          <c:showLegendKey val="0"/>
          <c:showVal val="1"/>
          <c:showCatName val="0"/>
          <c:showSerName val="0"/>
          <c:showPercent val="0"/>
          <c:showBubbleSize val="0"/>
          <c:extLst>
            <c:ext xmlns:c15="http://schemas.microsoft.com/office/drawing/2012/chart" uri="{CE6537A1-D6FC-4f65-9D91-7224C49458BB}"/>
          </c:extLst>
        </c:dLbl>
      </c:pivotFmt>
      <c:pivotFmt>
        <c:idx val="24"/>
        <c:dLbl>
          <c:idx val="0"/>
          <c:showLegendKey val="0"/>
          <c:showVal val="0"/>
          <c:showCatName val="0"/>
          <c:showSerName val="0"/>
          <c:showPercent val="0"/>
          <c:showBubbleSize val="0"/>
          <c:extLst>
            <c:ext xmlns:c15="http://schemas.microsoft.com/office/drawing/2012/chart" uri="{CE6537A1-D6FC-4f65-9D91-7224C49458BB}"/>
          </c:extLst>
        </c:dLbl>
      </c:pivotFmt>
      <c:pivotFmt>
        <c:idx val="25"/>
        <c:dLbl>
          <c:idx val="0"/>
          <c:showLegendKey val="0"/>
          <c:showVal val="0"/>
          <c:showCatName val="0"/>
          <c:showSerName val="0"/>
          <c:showPercent val="0"/>
          <c:showBubbleSize val="0"/>
          <c:extLst>
            <c:ext xmlns:c15="http://schemas.microsoft.com/office/drawing/2012/chart" uri="{CE6537A1-D6FC-4f65-9D91-7224C49458BB}"/>
          </c:extLst>
        </c:dLbl>
      </c:pivotFmt>
      <c:pivotFmt>
        <c:idx val="26"/>
        <c:dLbl>
          <c:idx val="0"/>
          <c:showLegendKey val="0"/>
          <c:showVal val="0"/>
          <c:showCatName val="0"/>
          <c:showSerName val="0"/>
          <c:showPercent val="0"/>
          <c:showBubbleSize val="0"/>
          <c:extLst>
            <c:ext xmlns:c15="http://schemas.microsoft.com/office/drawing/2012/chart" uri="{CE6537A1-D6FC-4f65-9D91-7224C49458BB}"/>
          </c:extLst>
        </c:dLbl>
      </c:pivotFmt>
      <c:pivotFmt>
        <c:idx val="27"/>
        <c:dLbl>
          <c:idx val="0"/>
          <c:showLegendKey val="0"/>
          <c:showVal val="0"/>
          <c:showCatName val="0"/>
          <c:showSerName val="0"/>
          <c:showPercent val="0"/>
          <c:showBubbleSize val="0"/>
          <c:extLst>
            <c:ext xmlns:c15="http://schemas.microsoft.com/office/drawing/2012/chart" uri="{CE6537A1-D6FC-4f65-9D91-7224C49458BB}"/>
          </c:extLst>
        </c:dLbl>
      </c:pivotFmt>
      <c:pivotFmt>
        <c:idx val="28"/>
        <c:dLbl>
          <c:idx val="0"/>
          <c:showLegendKey val="0"/>
          <c:showVal val="0"/>
          <c:showCatName val="0"/>
          <c:showSerName val="0"/>
          <c:showPercent val="0"/>
          <c:showBubbleSize val="0"/>
          <c:extLst>
            <c:ext xmlns:c15="http://schemas.microsoft.com/office/drawing/2012/chart" uri="{CE6537A1-D6FC-4f65-9D91-7224C49458BB}"/>
          </c:extLst>
        </c:dLbl>
      </c:pivotFmt>
      <c:pivotFmt>
        <c:idx val="29"/>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0"/>
        <c:spPr>
          <a:solidFill>
            <a:schemeClr val="accent3"/>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1"/>
        <c:spPr>
          <a:solidFill>
            <a:srgbClr val="FFC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2"/>
        <c:spPr>
          <a:solidFill>
            <a:schemeClr val="accent3"/>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3"/>
        <c:spPr>
          <a:solidFill>
            <a:srgbClr val="7030A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4"/>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35"/>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7"/>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8"/>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39"/>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1"/>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42"/>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43"/>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44"/>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45"/>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4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47"/>
        <c:spPr>
          <a:solidFill>
            <a:schemeClr val="accent3"/>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8"/>
        <c:spPr>
          <a:solidFill>
            <a:schemeClr val="accent1"/>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49"/>
        <c:spPr>
          <a:solidFill>
            <a:schemeClr val="accent2"/>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0"/>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1"/>
        <c:spPr>
          <a:solidFill>
            <a:srgbClr val="FFC000"/>
          </a:soli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1"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2"/>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pivotFmt>
      <c:pivotFmt>
        <c:idx val="53"/>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4"/>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5"/>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56"/>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tablas!$B$3:$B$4</c:f>
              <c:strCache>
                <c:ptCount val="1"/>
                <c:pt idx="0">
                  <c:v>EXCELENTE</c:v>
                </c:pt>
              </c:strCache>
            </c:strRef>
          </c:tx>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delete val="1"/>
          </c:dLbls>
          <c:cat>
            <c:strRef>
              <c:f>tablas!$A$5:$A$7</c:f>
              <c:strCache>
                <c:ptCount val="2"/>
                <c:pt idx="0">
                  <c:v>De gestión</c:v>
                </c:pt>
                <c:pt idx="1">
                  <c:v>Estratégico</c:v>
                </c:pt>
              </c:strCache>
            </c:strRef>
          </c:cat>
          <c:val>
            <c:numRef>
              <c:f>tablas!$B$5:$B$7</c:f>
              <c:numCache>
                <c:formatCode>0%</c:formatCode>
                <c:ptCount val="2"/>
                <c:pt idx="0">
                  <c:v>0.625</c:v>
                </c:pt>
                <c:pt idx="1">
                  <c:v>0.2857142857142857</c:v>
                </c:pt>
              </c:numCache>
            </c:numRef>
          </c:val>
          <c:extLst>
            <c:ext xmlns:c16="http://schemas.microsoft.com/office/drawing/2014/chart" uri="{C3380CC4-5D6E-409C-BE32-E72D297353CC}">
              <c16:uniqueId val="{00000000-3501-490A-8C23-23ACCA556435}"/>
            </c:ext>
          </c:extLst>
        </c:ser>
        <c:ser>
          <c:idx val="1"/>
          <c:order val="1"/>
          <c:tx>
            <c:strRef>
              <c:f>tablas!$C$3:$C$4</c:f>
              <c:strCache>
                <c:ptCount val="1"/>
                <c:pt idx="0">
                  <c:v>BUENO</c:v>
                </c:pt>
              </c:strCache>
            </c:strRef>
          </c:tx>
          <c:spPr>
            <a:gradFill rotWithShape="1">
              <a:gsLst>
                <a:gs pos="0">
                  <a:schemeClr val="accent2">
                    <a:shade val="51000"/>
                    <a:satMod val="130000"/>
                  </a:schemeClr>
                </a:gs>
                <a:gs pos="80000">
                  <a:schemeClr val="accent2">
                    <a:shade val="93000"/>
                    <a:satMod val="130000"/>
                  </a:schemeClr>
                </a:gs>
                <a:gs pos="100000">
                  <a:schemeClr val="accent2">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tablas!$A$5:$A$7</c:f>
              <c:strCache>
                <c:ptCount val="2"/>
                <c:pt idx="0">
                  <c:v>De gestión</c:v>
                </c:pt>
                <c:pt idx="1">
                  <c:v>Estratégico</c:v>
                </c:pt>
              </c:strCache>
            </c:strRef>
          </c:cat>
          <c:val>
            <c:numRef>
              <c:f>tablas!$C$5:$C$7</c:f>
              <c:numCache>
                <c:formatCode>0%</c:formatCode>
                <c:ptCount val="2"/>
                <c:pt idx="0">
                  <c:v>0.20833333333333334</c:v>
                </c:pt>
                <c:pt idx="1">
                  <c:v>0.14285714285714285</c:v>
                </c:pt>
              </c:numCache>
            </c:numRef>
          </c:val>
          <c:extLst>
            <c:ext xmlns:c16="http://schemas.microsoft.com/office/drawing/2014/chart" uri="{C3380CC4-5D6E-409C-BE32-E72D297353CC}">
              <c16:uniqueId val="{00000000-90AA-4CE6-ABB8-B1A7C895F7CC}"/>
            </c:ext>
          </c:extLst>
        </c:ser>
        <c:ser>
          <c:idx val="2"/>
          <c:order val="2"/>
          <c:tx>
            <c:strRef>
              <c:f>tablas!$D$3:$D$4</c:f>
              <c:strCache>
                <c:ptCount val="1"/>
                <c:pt idx="0">
                  <c:v>REGULAR</c:v>
                </c:pt>
              </c:strCache>
            </c:strRef>
          </c:tx>
          <c:spPr>
            <a:gradFill rotWithShape="1">
              <a:gsLst>
                <a:gs pos="0">
                  <a:schemeClr val="accent3">
                    <a:shade val="51000"/>
                    <a:satMod val="130000"/>
                  </a:schemeClr>
                </a:gs>
                <a:gs pos="80000">
                  <a:schemeClr val="accent3">
                    <a:shade val="93000"/>
                    <a:satMod val="130000"/>
                  </a:schemeClr>
                </a:gs>
                <a:gs pos="100000">
                  <a:schemeClr val="accent3">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tablas!$A$5:$A$7</c:f>
              <c:strCache>
                <c:ptCount val="2"/>
                <c:pt idx="0">
                  <c:v>De gestión</c:v>
                </c:pt>
                <c:pt idx="1">
                  <c:v>Estratégico</c:v>
                </c:pt>
              </c:strCache>
            </c:strRef>
          </c:cat>
          <c:val>
            <c:numRef>
              <c:f>tablas!$D$5:$D$7</c:f>
              <c:numCache>
                <c:formatCode>0%</c:formatCode>
                <c:ptCount val="2"/>
                <c:pt idx="0">
                  <c:v>0</c:v>
                </c:pt>
                <c:pt idx="1">
                  <c:v>0.35714285714285715</c:v>
                </c:pt>
              </c:numCache>
            </c:numRef>
          </c:val>
          <c:extLst>
            <c:ext xmlns:c16="http://schemas.microsoft.com/office/drawing/2014/chart" uri="{C3380CC4-5D6E-409C-BE32-E72D297353CC}">
              <c16:uniqueId val="{00000001-90AA-4CE6-ABB8-B1A7C895F7CC}"/>
            </c:ext>
          </c:extLst>
        </c:ser>
        <c:ser>
          <c:idx val="3"/>
          <c:order val="3"/>
          <c:tx>
            <c:strRef>
              <c:f>tablas!$E$3:$E$4</c:f>
              <c:strCache>
                <c:ptCount val="1"/>
                <c:pt idx="0">
                  <c:v>MALO</c:v>
                </c:pt>
              </c:strCache>
            </c:strRef>
          </c:tx>
          <c:spPr>
            <a:gradFill rotWithShape="1">
              <a:gsLst>
                <a:gs pos="0">
                  <a:schemeClr val="accent4">
                    <a:shade val="51000"/>
                    <a:satMod val="130000"/>
                  </a:schemeClr>
                </a:gs>
                <a:gs pos="80000">
                  <a:schemeClr val="accent4">
                    <a:shade val="93000"/>
                    <a:satMod val="130000"/>
                  </a:schemeClr>
                </a:gs>
                <a:gs pos="100000">
                  <a:schemeClr val="accent4">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tablas!$A$5:$A$7</c:f>
              <c:strCache>
                <c:ptCount val="2"/>
                <c:pt idx="0">
                  <c:v>De gestión</c:v>
                </c:pt>
                <c:pt idx="1">
                  <c:v>Estratégico</c:v>
                </c:pt>
              </c:strCache>
            </c:strRef>
          </c:cat>
          <c:val>
            <c:numRef>
              <c:f>tablas!$E$5:$E$7</c:f>
              <c:numCache>
                <c:formatCode>0%</c:formatCode>
                <c:ptCount val="2"/>
                <c:pt idx="0">
                  <c:v>0.125</c:v>
                </c:pt>
                <c:pt idx="1">
                  <c:v>0.21428571428571427</c:v>
                </c:pt>
              </c:numCache>
            </c:numRef>
          </c:val>
          <c:extLst>
            <c:ext xmlns:c16="http://schemas.microsoft.com/office/drawing/2014/chart" uri="{C3380CC4-5D6E-409C-BE32-E72D297353CC}">
              <c16:uniqueId val="{00000002-90AA-4CE6-ABB8-B1A7C895F7CC}"/>
            </c:ext>
          </c:extLst>
        </c:ser>
        <c:ser>
          <c:idx val="4"/>
          <c:order val="4"/>
          <c:tx>
            <c:strRef>
              <c:f>tablas!$F$3:$F$4</c:f>
              <c:strCache>
                <c:ptCount val="1"/>
                <c:pt idx="0">
                  <c:v>No aplica</c:v>
                </c:pt>
              </c:strCache>
            </c:strRef>
          </c:tx>
          <c:spPr>
            <a:gradFill rotWithShape="1">
              <a:gsLst>
                <a:gs pos="0">
                  <a:schemeClr val="accent5">
                    <a:shade val="51000"/>
                    <a:satMod val="130000"/>
                  </a:schemeClr>
                </a:gs>
                <a:gs pos="80000">
                  <a:schemeClr val="accent5">
                    <a:shade val="93000"/>
                    <a:satMod val="130000"/>
                  </a:schemeClr>
                </a:gs>
                <a:gs pos="100000">
                  <a:schemeClr val="accent5">
                    <a:shade val="94000"/>
                    <a:satMod val="135000"/>
                  </a:schemeClr>
                </a:gs>
              </a:gsLst>
              <a:lin ang="16200000" scaled="0"/>
            </a:gradFill>
            <a:ln>
              <a:no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dk1"/>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tablas!$A$5:$A$7</c:f>
              <c:strCache>
                <c:ptCount val="2"/>
                <c:pt idx="0">
                  <c:v>De gestión</c:v>
                </c:pt>
                <c:pt idx="1">
                  <c:v>Estratégico</c:v>
                </c:pt>
              </c:strCache>
            </c:strRef>
          </c:cat>
          <c:val>
            <c:numRef>
              <c:f>tablas!$F$5:$F$7</c:f>
              <c:numCache>
                <c:formatCode>0%</c:formatCode>
                <c:ptCount val="2"/>
                <c:pt idx="0">
                  <c:v>4.1666666666666664E-2</c:v>
                </c:pt>
                <c:pt idx="1">
                  <c:v>0</c:v>
                </c:pt>
              </c:numCache>
            </c:numRef>
          </c:val>
          <c:extLst>
            <c:ext xmlns:c16="http://schemas.microsoft.com/office/drawing/2014/chart" uri="{C3380CC4-5D6E-409C-BE32-E72D297353CC}">
              <c16:uniqueId val="{00000003-90AA-4CE6-ABB8-B1A7C895F7CC}"/>
            </c:ext>
          </c:extLst>
        </c:ser>
        <c:dLbls>
          <c:dLblPos val="outEnd"/>
          <c:showLegendKey val="0"/>
          <c:showVal val="1"/>
          <c:showCatName val="0"/>
          <c:showSerName val="0"/>
          <c:showPercent val="0"/>
          <c:showBubbleSize val="0"/>
        </c:dLbls>
        <c:gapWidth val="100"/>
        <c:overlap val="-24"/>
        <c:axId val="1479639615"/>
        <c:axId val="1479638783"/>
      </c:barChart>
      <c:catAx>
        <c:axId val="1479639615"/>
        <c:scaling>
          <c:orientation val="minMax"/>
        </c:scaling>
        <c:delete val="0"/>
        <c:axPos val="b"/>
        <c:numFmt formatCode="General" sourceLinked="1"/>
        <c:majorTickMark val="none"/>
        <c:minorTickMark val="none"/>
        <c:tickLblPos val="nextTo"/>
        <c:spPr>
          <a:noFill/>
          <a:ln w="12700"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479638783"/>
        <c:crosses val="autoZero"/>
        <c:auto val="1"/>
        <c:lblAlgn val="ctr"/>
        <c:lblOffset val="100"/>
        <c:noMultiLvlLbl val="0"/>
      </c:catAx>
      <c:valAx>
        <c:axId val="1479638783"/>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crossAx val="1479639615"/>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dk1"/>
              </a:solidFill>
              <a:latin typeface="+mn-lt"/>
              <a:ea typeface="+mn-ea"/>
              <a:cs typeface="+mn-cs"/>
            </a:defRPr>
          </a:pPr>
          <a:endParaRPr lang="es-CO"/>
        </a:p>
      </c:txPr>
    </c:legend>
    <c:plotVisOnly val="1"/>
    <c:dispBlanksAs val="gap"/>
    <c:showDLblsOverMax val="0"/>
  </c:chart>
  <c:spPr>
    <a:solidFill>
      <a:schemeClr val="lt1"/>
    </a:solidFill>
    <a:ln w="25400" cap="flat" cmpd="sng" algn="ctr">
      <a:solidFill>
        <a:schemeClr val="accent1"/>
      </a:solidFill>
      <a:prstDash val="solid"/>
      <a:round/>
    </a:ln>
    <a:effectLst/>
  </c:spPr>
  <c:txPr>
    <a:bodyPr/>
    <a:lstStyle/>
    <a:p>
      <a:pPr>
        <a:defRPr>
          <a:solidFill>
            <a:schemeClr val="dk1"/>
          </a:solidFill>
          <a:latin typeface="+mn-lt"/>
          <a:ea typeface="+mn-ea"/>
          <a:cs typeface="+mn-cs"/>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sVisible val="1"/>
      </c14:pivotOptions>
    </c:ext>
    <c:ext xmlns:c16="http://schemas.microsoft.com/office/drawing/2014/chart" uri="{E28EC0CA-F0BB-4C9C-879D-F8772B89E7AC}">
      <c16:pivotOptions16>
        <c16:showExpandCollapseFieldButtons val="1"/>
      </c16:pivotOptions16>
    </c:ext>
  </c:extLst>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[Tablero de Indicadores -trimestre IV -2018 Seguimiento ok.xlsx]tablas!TablaDinámica4</c:name>
    <c:fmtId val="3"/>
  </c:pivotSource>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s-CO" b="1"/>
              <a:t>Dependencias</a:t>
            </a: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a:noFill/>
          </a:ln>
          <a:effectLst/>
        </c:spPr>
        <c:marker>
          <c:symbol val="none"/>
        </c:marker>
      </c:pivotFmt>
      <c:pivotFmt>
        <c:idx val="1"/>
        <c:spPr>
          <a:solidFill>
            <a:schemeClr val="accent1"/>
          </a:solidFill>
          <a:ln>
            <a:noFill/>
          </a:ln>
          <a:effectLst/>
        </c:spPr>
        <c:marker>
          <c:symbol val="none"/>
        </c:marker>
      </c:pivotFmt>
      <c:pivotFmt>
        <c:idx val="2"/>
        <c:spPr>
          <a:solidFill>
            <a:schemeClr val="accent1"/>
          </a:solidFill>
          <a:ln>
            <a:noFill/>
          </a:ln>
          <a:effectLst/>
        </c:spPr>
        <c:marker>
          <c:symbol val="none"/>
        </c:marker>
      </c:pivotFmt>
      <c:pivotFmt>
        <c:idx val="3"/>
        <c:spPr>
          <a:solidFill>
            <a:schemeClr val="accent1"/>
          </a:solidFill>
          <a:ln>
            <a:noFill/>
          </a:ln>
          <a:effectLst/>
        </c:spPr>
        <c:marker>
          <c:symbol val="none"/>
        </c:marker>
      </c:pivotFmt>
      <c:pivotFmt>
        <c:idx val="4"/>
        <c:spPr>
          <a:solidFill>
            <a:schemeClr val="accent1"/>
          </a:solidFill>
          <a:ln>
            <a:noFill/>
          </a:ln>
          <a:effectLst/>
        </c:spPr>
        <c:marker>
          <c:symbol val="none"/>
        </c:marker>
      </c:pivotFmt>
      <c:pivotFmt>
        <c:idx val="5"/>
        <c:spPr>
          <a:solidFill>
            <a:schemeClr val="accent1"/>
          </a:solidFill>
          <a:ln>
            <a:noFill/>
          </a:ln>
          <a:effectLst/>
        </c:spPr>
        <c:marker>
          <c:symbol val="none"/>
        </c:marker>
      </c:pivotFmt>
      <c:pivotFmt>
        <c:idx val="6"/>
        <c:spPr>
          <a:solidFill>
            <a:schemeClr val="accent1"/>
          </a:solidFill>
          <a:ln>
            <a:noFill/>
          </a:ln>
          <a:effectLst/>
        </c:spPr>
        <c:marker>
          <c:symbol val="none"/>
        </c:marker>
      </c:pivotFmt>
      <c:pivotFmt>
        <c:idx val="7"/>
        <c:spPr>
          <a:solidFill>
            <a:schemeClr val="accent1"/>
          </a:solidFill>
          <a:ln>
            <a:noFill/>
          </a:ln>
          <a:effectLst/>
        </c:spPr>
        <c:marker>
          <c:symbol val="none"/>
        </c:marker>
      </c:pivotFmt>
      <c:pivotFmt>
        <c:idx val="8"/>
        <c:spPr>
          <a:solidFill>
            <a:schemeClr val="accent1"/>
          </a:solidFill>
          <a:ln>
            <a:noFill/>
          </a:ln>
          <a:effectLst/>
        </c:spPr>
        <c:marker>
          <c:symbol val="none"/>
        </c:marker>
      </c:pivotFmt>
      <c:pivotFmt>
        <c:idx val="9"/>
        <c:spPr>
          <a:solidFill>
            <a:schemeClr val="accent1"/>
          </a:solidFill>
          <a:ln>
            <a:noFill/>
          </a:ln>
          <a:effectLst/>
        </c:spPr>
        <c:marker>
          <c:symbol val="none"/>
        </c:marker>
      </c:pivotFmt>
      <c:pivotFmt>
        <c:idx val="10"/>
        <c:spPr>
          <a:solidFill>
            <a:schemeClr val="accent3"/>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1"/>
        <c:spPr>
          <a:solidFill>
            <a:srgbClr val="FFC00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2"/>
        <c:spPr>
          <a:solidFill>
            <a:schemeClr val="accent2"/>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3"/>
        <c:spPr>
          <a:solidFill>
            <a:srgbClr val="7030A0"/>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5"/>
        <c:spPr>
          <a:solidFill>
            <a:schemeClr val="accent1"/>
          </a:solidFill>
          <a:ln>
            <a:noFill/>
          </a:ln>
          <a:effectLst/>
        </c:spPr>
        <c:marker>
          <c:symbol val="none"/>
        </c:marker>
      </c:pivotFmt>
      <c:pivotFmt>
        <c:idx val="16"/>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7"/>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8"/>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19"/>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0"/>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1"/>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2"/>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3"/>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
        <c:idx val="24"/>
        <c:spPr>
          <a:solidFill>
            <a:schemeClr val="accent1"/>
          </a:solidFill>
          <a:ln>
            <a:noFill/>
          </a:ln>
          <a:effectLst/>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extLst>
            <c:ext xmlns:c15="http://schemas.microsoft.com/office/drawing/2012/chart" uri="{CE6537A1-D6FC-4f65-9D91-7224C49458BB}"/>
          </c:extLst>
        </c:dLbl>
      </c:pivotFmt>
    </c:pivotFmts>
    <c:plotArea>
      <c:layout/>
      <c:barChart>
        <c:barDir val="col"/>
        <c:grouping val="clustered"/>
        <c:varyColors val="0"/>
        <c:ser>
          <c:idx val="0"/>
          <c:order val="0"/>
          <c:tx>
            <c:strRef>
              <c:f>tablas!$B$51:$B$52</c:f>
              <c:strCache>
                <c:ptCount val="1"/>
                <c:pt idx="0">
                  <c:v>EXCELENTE</c:v>
                </c:pt>
              </c:strCache>
            </c:strRef>
          </c:tx>
          <c:spPr>
            <a:solidFill>
              <a:schemeClr val="accent1"/>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tablas!$A$53:$A$62</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tablas!$B$53:$B$62</c:f>
              <c:numCache>
                <c:formatCode>0</c:formatCode>
                <c:ptCount val="9"/>
                <c:pt idx="0">
                  <c:v>1</c:v>
                </c:pt>
                <c:pt idx="1">
                  <c:v>2</c:v>
                </c:pt>
                <c:pt idx="2">
                  <c:v>2</c:v>
                </c:pt>
                <c:pt idx="3">
                  <c:v>4</c:v>
                </c:pt>
                <c:pt idx="4">
                  <c:v>9</c:v>
                </c:pt>
                <c:pt idx="5">
                  <c:v>1</c:v>
                </c:pt>
                <c:pt idx="6">
                  <c:v>8</c:v>
                </c:pt>
                <c:pt idx="7">
                  <c:v>3</c:v>
                </c:pt>
                <c:pt idx="8">
                  <c:v>4</c:v>
                </c:pt>
              </c:numCache>
            </c:numRef>
          </c:val>
          <c:extLst>
            <c:ext xmlns:c16="http://schemas.microsoft.com/office/drawing/2014/chart" uri="{C3380CC4-5D6E-409C-BE32-E72D297353CC}">
              <c16:uniqueId val="{00000000-1064-43AD-8A26-244F8CD3601F}"/>
            </c:ext>
          </c:extLst>
        </c:ser>
        <c:ser>
          <c:idx val="1"/>
          <c:order val="1"/>
          <c:tx>
            <c:strRef>
              <c:f>tablas!$C$51:$C$52</c:f>
              <c:strCache>
                <c:ptCount val="1"/>
                <c:pt idx="0">
                  <c:v>BUENO</c:v>
                </c:pt>
              </c:strCache>
            </c:strRef>
          </c:tx>
          <c:spPr>
            <a:solidFill>
              <a:schemeClr val="accent2"/>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tablas!$A$53:$A$62</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tablas!$C$53:$C$62</c:f>
              <c:numCache>
                <c:formatCode>0</c:formatCode>
                <c:ptCount val="9"/>
                <c:pt idx="2">
                  <c:v>3</c:v>
                </c:pt>
                <c:pt idx="3">
                  <c:v>1</c:v>
                </c:pt>
                <c:pt idx="6">
                  <c:v>3</c:v>
                </c:pt>
                <c:pt idx="7">
                  <c:v>3</c:v>
                </c:pt>
                <c:pt idx="8">
                  <c:v>2</c:v>
                </c:pt>
              </c:numCache>
            </c:numRef>
          </c:val>
          <c:extLst>
            <c:ext xmlns:c16="http://schemas.microsoft.com/office/drawing/2014/chart" uri="{C3380CC4-5D6E-409C-BE32-E72D297353CC}">
              <c16:uniqueId val="{00000000-8910-47B6-A980-ED8C2929976A}"/>
            </c:ext>
          </c:extLst>
        </c:ser>
        <c:ser>
          <c:idx val="2"/>
          <c:order val="2"/>
          <c:tx>
            <c:strRef>
              <c:f>tablas!$D$51:$D$52</c:f>
              <c:strCache>
                <c:ptCount val="1"/>
                <c:pt idx="0">
                  <c:v>REGULAR</c:v>
                </c:pt>
              </c:strCache>
            </c:strRef>
          </c:tx>
          <c:spPr>
            <a:solidFill>
              <a:schemeClr val="accent3"/>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tablas!$A$53:$A$62</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tablas!$D$53:$D$62</c:f>
              <c:numCache>
                <c:formatCode>0</c:formatCode>
                <c:ptCount val="9"/>
                <c:pt idx="2">
                  <c:v>2</c:v>
                </c:pt>
                <c:pt idx="6">
                  <c:v>3</c:v>
                </c:pt>
              </c:numCache>
            </c:numRef>
          </c:val>
          <c:extLst>
            <c:ext xmlns:c16="http://schemas.microsoft.com/office/drawing/2014/chart" uri="{C3380CC4-5D6E-409C-BE32-E72D297353CC}">
              <c16:uniqueId val="{00000001-8910-47B6-A980-ED8C2929976A}"/>
            </c:ext>
          </c:extLst>
        </c:ser>
        <c:ser>
          <c:idx val="3"/>
          <c:order val="3"/>
          <c:tx>
            <c:strRef>
              <c:f>tablas!$E$51:$E$52</c:f>
              <c:strCache>
                <c:ptCount val="1"/>
                <c:pt idx="0">
                  <c:v>MALO</c:v>
                </c:pt>
              </c:strCache>
            </c:strRef>
          </c:tx>
          <c:spPr>
            <a:solidFill>
              <a:schemeClr val="accent4"/>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tablas!$A$53:$A$62</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tablas!$E$53:$E$62</c:f>
              <c:numCache>
                <c:formatCode>0</c:formatCode>
                <c:ptCount val="9"/>
                <c:pt idx="2">
                  <c:v>2</c:v>
                </c:pt>
                <c:pt idx="5">
                  <c:v>3</c:v>
                </c:pt>
                <c:pt idx="6">
                  <c:v>4</c:v>
                </c:pt>
              </c:numCache>
            </c:numRef>
          </c:val>
          <c:extLst>
            <c:ext xmlns:c16="http://schemas.microsoft.com/office/drawing/2014/chart" uri="{C3380CC4-5D6E-409C-BE32-E72D297353CC}">
              <c16:uniqueId val="{00000002-8910-47B6-A980-ED8C2929976A}"/>
            </c:ext>
          </c:extLst>
        </c:ser>
        <c:ser>
          <c:idx val="4"/>
          <c:order val="4"/>
          <c:tx>
            <c:strRef>
              <c:f>tablas!$F$51:$F$52</c:f>
              <c:strCache>
                <c:ptCount val="1"/>
                <c:pt idx="0">
                  <c:v>No aplica</c:v>
                </c:pt>
              </c:strCache>
            </c:strRef>
          </c:tx>
          <c:spPr>
            <a:solidFill>
              <a:schemeClr val="accent5"/>
            </a:solidFill>
            <a:ln>
              <a:noFill/>
            </a:ln>
            <a:effectLst/>
          </c:spPr>
          <c:invertIfNegative val="0"/>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cap="flat" cmpd="sng" algn="ctr">
                      <a:solidFill>
                        <a:schemeClr val="tx1">
                          <a:lumMod val="35000"/>
                          <a:lumOff val="65000"/>
                        </a:schemeClr>
                      </a:solidFill>
                      <a:round/>
                    </a:ln>
                    <a:effectLst/>
                  </c:spPr>
                </c15:leaderLines>
              </c:ext>
            </c:extLst>
          </c:dLbls>
          <c:cat>
            <c:strRef>
              <c:f>tablas!$A$53:$A$62</c:f>
              <c:strCache>
                <c:ptCount val="9"/>
                <c:pt idx="0">
                  <c:v>1. Dirección</c:v>
                </c:pt>
                <c:pt idx="1">
                  <c:v>2. Oficina de Control Interno</c:v>
                </c:pt>
                <c:pt idx="2">
                  <c:v>3. Oficina Asesora de Planeación</c:v>
                </c:pt>
                <c:pt idx="3">
                  <c:v>4. Oficina Asesora Jurídica</c:v>
                </c:pt>
                <c:pt idx="4">
                  <c:v>5. Subdirección de Gestión del Riesgo</c:v>
                </c:pt>
                <c:pt idx="5">
                  <c:v>6. Subdirección Operativa</c:v>
                </c:pt>
                <c:pt idx="6">
                  <c:v>7. Subdirección de Gestión Corporativa</c:v>
                </c:pt>
                <c:pt idx="7">
                  <c:v>8. Subdirección Logística</c:v>
                </c:pt>
                <c:pt idx="8">
                  <c:v>9. Subdirección de Gestión Humana</c:v>
                </c:pt>
              </c:strCache>
            </c:strRef>
          </c:cat>
          <c:val>
            <c:numRef>
              <c:f>tablas!$F$53:$F$62</c:f>
              <c:numCache>
                <c:formatCode>0</c:formatCode>
                <c:ptCount val="9"/>
                <c:pt idx="2">
                  <c:v>1</c:v>
                </c:pt>
                <c:pt idx="6">
                  <c:v>1</c:v>
                </c:pt>
              </c:numCache>
            </c:numRef>
          </c:val>
          <c:extLst>
            <c:ext xmlns:c16="http://schemas.microsoft.com/office/drawing/2014/chart" uri="{C3380CC4-5D6E-409C-BE32-E72D297353CC}">
              <c16:uniqueId val="{00000003-8910-47B6-A980-ED8C2929976A}"/>
            </c:ext>
          </c:extLst>
        </c:ser>
        <c:dLbls>
          <c:dLblPos val="outEnd"/>
          <c:showLegendKey val="0"/>
          <c:showVal val="1"/>
          <c:showCatName val="0"/>
          <c:showSerName val="0"/>
          <c:showPercent val="0"/>
          <c:showBubbleSize val="0"/>
        </c:dLbls>
        <c:gapWidth val="75"/>
        <c:overlap val="-25"/>
        <c:axId val="509136303"/>
        <c:axId val="509143791"/>
      </c:barChart>
      <c:catAx>
        <c:axId val="509136303"/>
        <c:scaling>
          <c:orientation val="minMax"/>
        </c:scaling>
        <c:delete val="0"/>
        <c:axPos val="b"/>
        <c:majorGridlines>
          <c:spPr>
            <a:ln w="9525" cap="flat" cmpd="sng" algn="ctr">
              <a:solidFill>
                <a:schemeClr val="tx1">
                  <a:lumMod val="50000"/>
                  <a:lumOff val="50000"/>
                </a:schemeClr>
              </a:solidFill>
              <a:prstDash val="dash"/>
              <a:round/>
            </a:ln>
            <a:effectLst/>
          </c:spPr>
        </c:majorGridlines>
        <c:minorGridlines>
          <c:spPr>
            <a:ln w="9525" cap="flat" cmpd="sng" algn="ctr">
              <a:noFill/>
              <a:round/>
            </a:ln>
            <a:effectLst/>
          </c:spPr>
        </c:min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09143791"/>
        <c:crosses val="autoZero"/>
        <c:auto val="1"/>
        <c:lblAlgn val="ctr"/>
        <c:lblOffset val="100"/>
        <c:noMultiLvlLbl val="0"/>
      </c:catAx>
      <c:valAx>
        <c:axId val="509143791"/>
        <c:scaling>
          <c:orientation val="minMax"/>
        </c:scaling>
        <c:delete val="0"/>
        <c:axPos val="l"/>
        <c:majorGridlines>
          <c:spPr>
            <a:ln w="9525" cap="flat" cmpd="sng" algn="ctr">
              <a:no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509136303"/>
        <c:crosses val="autoZero"/>
        <c:crossBetween val="between"/>
      </c:valAx>
      <c:spPr>
        <a:noFill/>
        <a:ln>
          <a:noFill/>
        </a:ln>
        <a:effectLst/>
      </c:spPr>
    </c:plotArea>
    <c:legend>
      <c:legendPos val="b"/>
      <c:layout>
        <c:manualLayout>
          <c:xMode val="edge"/>
          <c:yMode val="edge"/>
          <c:x val="0.25352494548900711"/>
          <c:y val="0.92191719502995617"/>
          <c:w val="0.39434299526443595"/>
          <c:h val="4.8402308704799994E-2"/>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showDLblsOverMax val="0"/>
  </c:chart>
  <c:spPr>
    <a:gradFill>
      <a:gsLst>
        <a:gs pos="0">
          <a:schemeClr val="bg1">
            <a:lumMod val="95000"/>
            <a:shade val="30000"/>
            <a:satMod val="115000"/>
          </a:schemeClr>
        </a:gs>
        <a:gs pos="50000">
          <a:schemeClr val="bg1">
            <a:lumMod val="95000"/>
            <a:shade val="67500"/>
            <a:satMod val="115000"/>
          </a:schemeClr>
        </a:gs>
        <a:gs pos="100000">
          <a:schemeClr val="bg1">
            <a:lumMod val="95000"/>
            <a:shade val="100000"/>
            <a:satMod val="115000"/>
          </a:schemeClr>
        </a:gs>
      </a:gsLst>
      <a:lin ang="0" scaled="1"/>
    </a:gradFill>
    <a:ln w="9525" cap="flat" cmpd="sng" algn="ctr">
      <a:solidFill>
        <a:schemeClr val="tx1">
          <a:lumMod val="15000"/>
          <a:lumOff val="85000"/>
        </a:schemeClr>
      </a:solidFill>
      <a:round/>
    </a:ln>
    <a:effectLst/>
    <a:scene3d>
      <a:camera prst="orthographicFront"/>
      <a:lightRig rig="threePt" dir="t"/>
    </a:scene3d>
    <a:sp3d>
      <a:bevelT/>
    </a:sp3d>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415">
  <cs:axisTitle>
    <cs:lnRef idx="0"/>
    <cs:fillRef idx="0"/>
    <cs:effectRef idx="0"/>
    <cs:fontRef idx="minor">
      <a:schemeClr val="tx1">
        <a:lumMod val="65000"/>
        <a:lumOff val="35000"/>
      </a:schemeClr>
    </cs:fontRef>
    <cs:spPr>
      <a:solidFill>
        <a:schemeClr val="bg1">
          <a:lumMod val="65000"/>
        </a:schemeClr>
      </a:solidFill>
      <a:ln>
        <a:solidFill>
          <a:schemeClr val="tx1"/>
        </a:solidFill>
      </a:ln>
    </cs:spPr>
    <cs:defRPr sz="900"/>
  </cs:axisTitle>
  <cs:categoryAxis>
    <cs:lnRef idx="0"/>
    <cs:fillRef idx="0"/>
    <cs:effectRef idx="0"/>
    <cs:fontRef idx="minor">
      <a:schemeClr val="lt1">
        <a:lumMod val="95000"/>
      </a:schemeClr>
    </cs:fontRef>
    <cs:spPr>
      <a:ln w="12700" cap="flat" cmpd="sng" algn="ctr">
        <a:solidFill>
          <a:schemeClr val="lt1">
            <a:lumMod val="95000"/>
            <a:alpha val="54000"/>
          </a:schemeClr>
        </a:solidFill>
        <a:round/>
      </a:ln>
    </cs:spPr>
    <cs:defRPr sz="9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bg1"/>
    </cs:fontRef>
    <cs:defRPr sz="900" kern="1200"/>
    <cs:bodyPr lIns="38100" tIns="19050" rIns="38100" bIns="19050">
      <a:spAutoFit/>
    </cs:bodyPr>
  </cs:dataLabel>
  <cs:dataLabelCallout>
    <cs:lnRef idx="0"/>
    <cs:fillRef idx="0"/>
    <cs:effectRef idx="0"/>
    <cs:fontRef idx="minor">
      <a:schemeClr val="lt1">
        <a:lumMod val="95000"/>
      </a:schemeClr>
    </cs:fontRef>
    <cs:spPr>
      <a:solidFill>
        <a:schemeClr val="lt1"/>
      </a:solidFill>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ln>
        <a:solidFill>
          <a:schemeClr val="tx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lt1">
        <a:lumMod val="95000"/>
      </a:schemeClr>
    </cs:fontRef>
    <cs:defRPr sz="900"/>
  </cs:dataTable>
  <cs:downBar>
    <cs:lnRef idx="0"/>
    <cs:fillRef idx="0"/>
    <cs:effectRef idx="0"/>
    <cs:fontRef idx="minor">
      <a:schemeClr val="tx1"/>
    </cs:fontRef>
    <cs:spPr>
      <a:solidFill>
        <a:schemeClr val="dk1"/>
      </a:solidFill>
    </cs:spPr>
  </cs:downBar>
  <cs:dropLine>
    <cs:lnRef idx="0"/>
    <cs:fillRef idx="0"/>
    <cs:effectRef idx="0"/>
    <cs:fontRef idx="minor">
      <a:schemeClr val="tx1"/>
    </cs:fontRef>
  </cs:dropLine>
  <cs:errorBar>
    <cs:lnRef idx="0"/>
    <cs:fillRef idx="0"/>
    <cs:effectRef idx="0"/>
    <cs:fontRef idx="minor">
      <a:schemeClr val="tx1"/>
    </cs:fontRef>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lumOff val="10000"/>
          </a:schemeClr>
        </a:solidFill>
      </a:ln>
    </cs:spPr>
  </cs:gridlineMinor>
  <cs:hiLoLine>
    <cs:lnRef idx="0"/>
    <cs:fillRef idx="0"/>
    <cs:effectRef idx="0"/>
    <cs:fontRef idx="minor">
      <a:schemeClr val="tx1"/>
    </cs:fontRef>
  </cs:hiLoLine>
  <cs:leaderLine>
    <cs:lnRef idx="0"/>
    <cs:fillRef idx="0"/>
    <cs:effectRef idx="0"/>
    <cs:fontRef idx="minor">
      <a:schemeClr val="tx1"/>
    </cs:fontRef>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95000"/>
      </a:schemeClr>
    </cs:fontRef>
    <cs:spPr>
      <a:ln w="12700" cap="flat" cmpd="sng" algn="ctr">
        <a:solidFill>
          <a:schemeClr val="lt1">
            <a:lumMod val="95000"/>
            <a:alpha val="54000"/>
          </a:schemeClr>
        </a:solidFill>
        <a:round/>
      </a:ln>
    </cs:spPr>
    <cs:defRPr sz="900"/>
  </cs:seriesAxis>
  <cs:seriesLine>
    <cs:lnRef idx="0"/>
    <cs:fillRef idx="0"/>
    <cs:effectRef idx="0"/>
    <cs:fontRef idx="minor">
      <a:schemeClr val="lt1"/>
    </cs:fontRef>
    <cs:spPr>
      <a:ln w="9525" cap="flat">
        <a:solidFill>
          <a:srgbClr val="D9D9D9"/>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lt1">
        <a:lumMod val="95000"/>
      </a:schemeClr>
    </cs:fontRef>
    <cs:defRPr sz="900"/>
  </cs:trendlineLabel>
  <cs:upBar>
    <cs:lnRef idx="0"/>
    <cs:fillRef idx="0"/>
    <cs:effectRef idx="0"/>
    <cs:fontRef idx="minor">
      <a:schemeClr val="tx1"/>
    </cs:fontRef>
    <cs:spPr>
      <a:solidFill>
        <a:schemeClr val="lt1"/>
      </a:solidFill>
    </cs:spPr>
  </cs:upBar>
  <cs:valueAxis>
    <cs:lnRef idx="0"/>
    <cs:fillRef idx="0"/>
    <cs:effectRef idx="0"/>
    <cs:fontRef idx="minor">
      <a:schemeClr val="lt1">
        <a:lumMod val="95000"/>
      </a:schemeClr>
    </cs:fontRef>
    <cs:defRPr sz="900"/>
  </cs:valueAxis>
  <cs:wall>
    <cs:lnRef idx="0"/>
    <cs:fillRef idx="0"/>
    <cs:effectRef idx="0"/>
    <cs:fontRef idx="minor">
      <a:schemeClr val="tx1"/>
    </cs:fontRef>
  </cs:wall>
</cs:chartStyle>
</file>

<file path=xl/charts/style6.xml><?xml version="1.0" encoding="utf-8"?>
<cs:chartStyle xmlns:cs="http://schemas.microsoft.com/office/drawing/2012/chartStyle" xmlns:a="http://schemas.openxmlformats.org/drawingml/2006/main" id="415">
  <cs:axisTitle>
    <cs:lnRef idx="0"/>
    <cs:fillRef idx="0"/>
    <cs:effectRef idx="0"/>
    <cs:fontRef idx="minor">
      <a:schemeClr val="tx1">
        <a:lumMod val="65000"/>
        <a:lumOff val="35000"/>
      </a:schemeClr>
    </cs:fontRef>
    <cs:spPr>
      <a:solidFill>
        <a:schemeClr val="bg1">
          <a:lumMod val="65000"/>
        </a:schemeClr>
      </a:solidFill>
      <a:ln>
        <a:solidFill>
          <a:schemeClr val="tx1"/>
        </a:solidFill>
      </a:ln>
    </cs:spPr>
    <cs:defRPr sz="900"/>
  </cs:axisTitle>
  <cs:categoryAxis>
    <cs:lnRef idx="0"/>
    <cs:fillRef idx="0"/>
    <cs:effectRef idx="0"/>
    <cs:fontRef idx="minor">
      <a:schemeClr val="lt1">
        <a:lumMod val="95000"/>
      </a:schemeClr>
    </cs:fontRef>
    <cs:spPr>
      <a:ln w="12700" cap="flat" cmpd="sng" algn="ctr">
        <a:solidFill>
          <a:schemeClr val="lt1">
            <a:lumMod val="95000"/>
            <a:alpha val="54000"/>
          </a:schemeClr>
        </a:solidFill>
        <a:round/>
      </a:ln>
    </cs:spPr>
    <cs:defRPr sz="900"/>
  </cs:categoryAxis>
  <cs:chartArea>
    <cs:lnRef idx="0"/>
    <cs:fillRef idx="0"/>
    <cs:effectRef idx="0"/>
    <cs:fontRef idx="minor">
      <a:schemeClr val="dk1"/>
    </cs:fontRef>
    <cs:spPr>
      <a:gradFill flip="none" rotWithShape="1">
        <a:gsLst>
          <a:gs pos="0">
            <a:schemeClr val="dk1">
              <a:lumMod val="65000"/>
              <a:lumOff val="35000"/>
            </a:schemeClr>
          </a:gs>
          <a:gs pos="100000">
            <a:schemeClr val="dk1">
              <a:lumMod val="85000"/>
              <a:lumOff val="15000"/>
            </a:schemeClr>
          </a:gs>
        </a:gsLst>
        <a:path path="circle">
          <a:fillToRect l="50000" t="50000" r="50000" b="50000"/>
        </a:path>
        <a:tileRect/>
      </a:gradFill>
    </cs:spPr>
    <cs:defRPr sz="1000" kern="1200"/>
  </cs:chartArea>
  <cs:dataLabel>
    <cs:lnRef idx="0"/>
    <cs:fillRef idx="0"/>
    <cs:effectRef idx="0"/>
    <cs:fontRef idx="minor">
      <a:schemeClr val="bg1"/>
    </cs:fontRef>
    <cs:defRPr sz="900" kern="1200"/>
    <cs:bodyPr lIns="38100" tIns="19050" rIns="38100" bIns="19050">
      <a:spAutoFit/>
    </cs:bodyPr>
  </cs:dataLabel>
  <cs:dataLabelCallout>
    <cs:lnRef idx="0"/>
    <cs:fillRef idx="0"/>
    <cs:effectRef idx="0"/>
    <cs:fontRef idx="minor">
      <a:schemeClr val="lt1">
        <a:lumMod val="95000"/>
      </a:schemeClr>
    </cs:fontRef>
    <cs:spPr>
      <a:solidFill>
        <a:schemeClr val="lt1"/>
      </a:solidFill>
    </cs:spPr>
    <cs:defRPr sz="9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tx1"/>
    </cs:fontRef>
    <cs:spPr>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ln>
        <a:solidFill>
          <a:schemeClr val="tx1"/>
        </a:solidFill>
      </a:ln>
    </cs:spPr>
  </cs:dataPoint>
  <cs:dataPoint3D>
    <cs:lnRef idx="0"/>
    <cs:fillRef idx="0">
      <cs:styleClr val="auto"/>
    </cs:fillRef>
    <cs:effectRef idx="0"/>
    <cs:fontRef idx="minor">
      <a:schemeClr val="tx1"/>
    </cs:fontRef>
    <cs:spPr>
      <a:solidFill>
        <a:schemeClr val="phClr"/>
      </a:solidFill>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fillRef idx="0">
      <cs:styleClr val="auto"/>
    </cs:fillRef>
    <cs:effectRef idx="0"/>
    <cs:fontRef idx="minor">
      <a:schemeClr val="tx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tx1"/>
    </cs:fontRef>
    <cs:spPr>
      <a:ln w="28575" cap="rnd">
        <a:solidFill>
          <a:schemeClr val="phClr"/>
        </a:solidFill>
        <a:round/>
      </a:ln>
    </cs:spPr>
  </cs:dataPointWireframe>
  <cs:dataTable>
    <cs:lnRef idx="0"/>
    <cs:fillRef idx="0"/>
    <cs:effectRef idx="0"/>
    <cs:fontRef idx="minor">
      <a:schemeClr val="lt1">
        <a:lumMod val="95000"/>
      </a:schemeClr>
    </cs:fontRef>
    <cs:defRPr sz="900"/>
  </cs:dataTable>
  <cs:downBar>
    <cs:lnRef idx="0"/>
    <cs:fillRef idx="0"/>
    <cs:effectRef idx="0"/>
    <cs:fontRef idx="minor">
      <a:schemeClr val="tx1"/>
    </cs:fontRef>
    <cs:spPr>
      <a:solidFill>
        <a:schemeClr val="dk1"/>
      </a:solidFill>
    </cs:spPr>
  </cs:downBar>
  <cs:dropLine>
    <cs:lnRef idx="0"/>
    <cs:fillRef idx="0"/>
    <cs:effectRef idx="0"/>
    <cs:fontRef idx="minor">
      <a:schemeClr val="tx1"/>
    </cs:fontRef>
  </cs:dropLine>
  <cs:errorBar>
    <cs:lnRef idx="0"/>
    <cs:fillRef idx="0"/>
    <cs:effectRef idx="0"/>
    <cs:fontRef idx="minor">
      <a:schemeClr val="tx1"/>
    </cs:fontRef>
  </cs:errorBar>
  <cs:floor>
    <cs:lnRef idx="0"/>
    <cs:fillRef idx="0"/>
    <cs:effectRef idx="0"/>
    <cs:fontRef idx="minor">
      <a:schemeClr val="tx1"/>
    </cs:fontRef>
  </cs:floor>
  <cs:gridlineMajor>
    <cs:lnRef idx="0"/>
    <cs:fillRef idx="0"/>
    <cs:effectRef idx="0"/>
    <cs:fontRef idx="minor">
      <a:schemeClr val="tx1"/>
    </cs:fontRef>
    <cs:spPr>
      <a:ln w="9525" cap="flat" cmpd="sng" algn="ctr">
        <a:solidFill>
          <a:schemeClr val="lt1">
            <a:lumMod val="95000"/>
            <a:alpha val="10000"/>
          </a:schemeClr>
        </a:solidFill>
        <a:round/>
      </a:ln>
    </cs:spPr>
  </cs:gridlineMajor>
  <cs:gridlineMinor>
    <cs:lnRef idx="0"/>
    <cs:fillRef idx="0"/>
    <cs:effectRef idx="0"/>
    <cs:fontRef idx="minor">
      <a:schemeClr val="tx1"/>
    </cs:fontRef>
    <cs:spPr>
      <a:ln>
        <a:solidFill>
          <a:schemeClr val="lt1">
            <a:lumMod val="95000"/>
            <a:alpha val="5000"/>
            <a:lumOff val="10000"/>
          </a:schemeClr>
        </a:solidFill>
      </a:ln>
    </cs:spPr>
  </cs:gridlineMinor>
  <cs:hiLoLine>
    <cs:lnRef idx="0"/>
    <cs:fillRef idx="0"/>
    <cs:effectRef idx="0"/>
    <cs:fontRef idx="minor">
      <a:schemeClr val="tx1"/>
    </cs:fontRef>
  </cs:hiLoLine>
  <cs:leaderLine>
    <cs:lnRef idx="0"/>
    <cs:fillRef idx="0"/>
    <cs:effectRef idx="0"/>
    <cs:fontRef idx="minor">
      <a:schemeClr val="tx1"/>
    </cs:fontRef>
  </cs:leaderLine>
  <cs:legend>
    <cs:lnRef idx="0"/>
    <cs:fillRef idx="0"/>
    <cs:effectRef idx="0"/>
    <cs:fontRef idx="minor">
      <a:schemeClr val="lt1">
        <a:lumMod val="85000"/>
      </a:schemeClr>
    </cs:fontRef>
    <cs:defRPr sz="900" kern="1200"/>
  </cs:legend>
  <cs:plotArea>
    <cs:lnRef idx="0"/>
    <cs:fillRef idx="0"/>
    <cs:effectRef idx="0"/>
    <cs:fontRef idx="minor">
      <a:schemeClr val="tx1"/>
    </cs:fontRef>
  </cs:plotArea>
  <cs:plotArea3D>
    <cs:lnRef idx="0"/>
    <cs:fillRef idx="0"/>
    <cs:effectRef idx="0"/>
    <cs:fontRef idx="minor">
      <a:schemeClr val="tx1"/>
    </cs:fontRef>
  </cs:plotArea3D>
  <cs:seriesAxis>
    <cs:lnRef idx="0"/>
    <cs:fillRef idx="0"/>
    <cs:effectRef idx="0"/>
    <cs:fontRef idx="minor">
      <a:schemeClr val="lt1">
        <a:lumMod val="95000"/>
      </a:schemeClr>
    </cs:fontRef>
    <cs:spPr>
      <a:ln w="12700" cap="flat" cmpd="sng" algn="ctr">
        <a:solidFill>
          <a:schemeClr val="lt1">
            <a:lumMod val="95000"/>
            <a:alpha val="54000"/>
          </a:schemeClr>
        </a:solidFill>
        <a:round/>
      </a:ln>
    </cs:spPr>
    <cs:defRPr sz="900"/>
  </cs:seriesAxis>
  <cs:seriesLine>
    <cs:lnRef idx="0"/>
    <cs:fillRef idx="0"/>
    <cs:effectRef idx="0"/>
    <cs:fontRef idx="minor">
      <a:schemeClr val="lt1"/>
    </cs:fontRef>
    <cs:spPr>
      <a:ln w="9525" cap="flat">
        <a:solidFill>
          <a:srgbClr val="D9D9D9"/>
        </a:solidFill>
        <a:round/>
      </a:ln>
    </cs:spPr>
  </cs:seriesLine>
  <cs:title>
    <cs:lnRef idx="0"/>
    <cs:fillRef idx="0"/>
    <cs:effectRef idx="0"/>
    <cs:fontRef idx="minor">
      <a:schemeClr val="lt1">
        <a:lumMod val="95000"/>
      </a:schemeClr>
    </cs:fontRef>
    <cs:defRPr sz="1600" b="1" kern="1200" spc="100" baseline="0">
      <a:effectLst>
        <a:outerShdw blurRad="50800" dist="38100" dir="5400000" algn="t" rotWithShape="0">
          <a:prstClr val="black">
            <a:alpha val="40000"/>
          </a:prstClr>
        </a:outerShdw>
      </a:effectLst>
    </cs:defRPr>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lt1">
        <a:lumMod val="95000"/>
      </a:schemeClr>
    </cs:fontRef>
    <cs:defRPr sz="900"/>
  </cs:trendlineLabel>
  <cs:upBar>
    <cs:lnRef idx="0"/>
    <cs:fillRef idx="0"/>
    <cs:effectRef idx="0"/>
    <cs:fontRef idx="minor">
      <a:schemeClr val="tx1"/>
    </cs:fontRef>
    <cs:spPr>
      <a:solidFill>
        <a:schemeClr val="lt1"/>
      </a:solidFill>
    </cs:spPr>
  </cs:upBar>
  <cs:valueAxis>
    <cs:lnRef idx="0"/>
    <cs:fillRef idx="0"/>
    <cs:effectRef idx="0"/>
    <cs:fontRef idx="minor">
      <a:schemeClr val="lt1">
        <a:lumMod val="95000"/>
      </a:schemeClr>
    </cs:fontRef>
    <cs:defRPr sz="900"/>
  </cs:valueAxis>
  <cs:wall>
    <cs:lnRef idx="0"/>
    <cs:fillRef idx="0"/>
    <cs:effectRef idx="0"/>
    <cs:fontRef idx="minor">
      <a:schemeClr val="tx1"/>
    </cs:fontRef>
  </cs:wall>
</cs:chartStyle>
</file>

<file path=xl/charts/style7.xml><?xml version="1.0" encoding="utf-8"?>
<cs:chartStyle xmlns:cs="http://schemas.microsoft.com/office/drawing/2012/chartStyle" xmlns:a="http://schemas.openxmlformats.org/drawingml/2006/main" id="299">
  <cs:axisTitle>
    <cs:lnRef idx="0"/>
    <cs:fillRef idx="0"/>
    <cs:effectRef idx="0"/>
    <cs:fontRef idx="minor">
      <a:schemeClr val="tx1">
        <a:lumMod val="65000"/>
        <a:lumOff val="35000"/>
      </a:schemeClr>
    </cs:fontRef>
    <cs:defRPr sz="900" b="1" kern="1200"/>
  </cs:axisTitle>
  <cs:categoryAxis>
    <cs:lnRef idx="0"/>
    <cs:fillRef idx="0"/>
    <cs:effectRef idx="0"/>
    <cs:fontRef idx="minor">
      <a:schemeClr val="tx1">
        <a:lumMod val="65000"/>
        <a:lumOff val="35000"/>
      </a:schemeClr>
    </cs:fontRef>
    <cs:spPr>
      <a:ln w="19050" cap="flat" cmpd="sng" algn="ctr">
        <a:solidFill>
          <a:schemeClr val="tx1">
            <a:lumMod val="25000"/>
            <a:lumOff val="75000"/>
          </a:schemeClr>
        </a:solidFill>
        <a:round/>
      </a:ln>
    </cs:spPr>
    <cs:defRPr sz="900" kern="1200"/>
  </cs:categoryAxis>
  <cs:chartArea mods="allowNoFillOverride allowNoLineOverride">
    <cs:lnRef idx="0"/>
    <cs:fillRef idx="0"/>
    <cs:effectRef idx="0"/>
    <cs:fontRef idx="minor">
      <a:schemeClr val="dk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styleClr val="auto"/>
    </cs:effectRef>
    <cs:fontRef idx="minor">
      <a:schemeClr val="dk1"/>
    </cs:fontRef>
    <cs:spPr>
      <a:pattFill prst="narHorz">
        <a:fgClr>
          <a:schemeClr val="phClr"/>
        </a:fgClr>
        <a:bgClr>
          <a:schemeClr val="phClr">
            <a:lumMod val="20000"/>
            <a:lumOff val="80000"/>
          </a:schemeClr>
        </a:bgClr>
      </a:pattFill>
      <a:effectLst>
        <a:innerShdw blurRad="114300">
          <a:schemeClr val="phClr"/>
        </a:innerShdw>
      </a:effectLst>
    </cs:spPr>
  </cs:dataPoint>
  <cs:dataPoint3D>
    <cs:lnRef idx="0">
      <cs:styleClr val="auto"/>
    </cs:lnRef>
    <cs:fillRef idx="0">
      <cs:styleClr val="auto"/>
    </cs:fillRef>
    <cs:effectRef idx="0"/>
    <cs:fontRef idx="minor">
      <a:schemeClr val="tx1"/>
    </cs:fontRef>
    <cs:spPr>
      <a:pattFill prst="ltDnDiag">
        <a:fgClr>
          <a:schemeClr val="phClr"/>
        </a:fgClr>
        <a:bgClr>
          <a:schemeClr val="phClr">
            <a:lumMod val="20000"/>
            <a:lumOff val="80000"/>
          </a:schemeClr>
        </a:bgClr>
      </a:pattFill>
      <a:ln>
        <a:solidFill>
          <a:schemeClr val="phClr"/>
        </a:solidFill>
      </a:ln>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50000"/>
            <a:lumOff val="50000"/>
          </a:schemeClr>
        </a:solidFill>
      </a:ln>
    </cs:spPr>
  </cs:downBar>
  <cs:dropLine>
    <cs:lnRef idx="0"/>
    <cs:fillRef idx="0"/>
    <cs:effectRef idx="0"/>
    <cs:fontRef idx="minor">
      <a:schemeClr val="dk1"/>
    </cs:fontRef>
    <cs:spPr>
      <a:ln w="9525">
        <a:solidFill>
          <a:schemeClr val="tx1">
            <a:lumMod val="35000"/>
            <a:lumOff val="65000"/>
          </a:schemeClr>
        </a:solidFill>
        <a:round/>
      </a:ln>
    </cs:spPr>
  </cs:dropLine>
  <cs:errorBar>
    <cs:lnRef idx="0"/>
    <cs:fillRef idx="0"/>
    <cs:effectRef idx="0"/>
    <cs:fontRef idx="minor">
      <a:schemeClr val="dk1"/>
    </cs:fontRef>
    <cs:spPr>
      <a:ln w="9525">
        <a:solidFill>
          <a:schemeClr val="tx1">
            <a:lumMod val="50000"/>
            <a:lumOff val="50000"/>
          </a:schemeClr>
        </a:solidFill>
        <a:round/>
      </a:ln>
    </cs:spPr>
  </cs:errorBar>
  <cs:floor>
    <cs:lnRef idx="0"/>
    <cs:fillRef idx="0"/>
    <cs:effectRef idx="0"/>
    <cs:fontRef idx="minor">
      <a:schemeClr val="dk1"/>
    </cs:fontRef>
    <cs:spPr>
      <a:ln w="19050" cap="flat" cmpd="sng" algn="ctr">
        <a:solidFill>
          <a:schemeClr val="tx1">
            <a:lumMod val="25000"/>
            <a:lumOff val="75000"/>
          </a:schemeClr>
        </a:solidFill>
        <a:round/>
      </a:ln>
    </cs:spPr>
  </cs:floor>
  <cs:gridlineMajor>
    <cs:lnRef idx="0"/>
    <cs:fillRef idx="0"/>
    <cs:effectRef idx="0"/>
    <cs:fontRef idx="minor">
      <a:schemeClr val="dk1"/>
    </cs:fontRef>
    <cs:spPr>
      <a:ln>
        <a:solidFill>
          <a:schemeClr val="tx1">
            <a:lumMod val="15000"/>
            <a:lumOff val="85000"/>
          </a:schemeClr>
        </a:solidFill>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35000"/>
            <a:lumOff val="65000"/>
          </a:schemeClr>
        </a:solidFill>
        <a:round/>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50000"/>
        <a:lumOff val="50000"/>
      </a:schemeClr>
    </cs:fontRef>
    <cs:defRPr sz="1800" b="1" kern="1200" cap="all" spc="150" baseline="0"/>
  </cs:title>
  <cs:trendline>
    <cs:lnRef idx="0">
      <cs:styleClr val="auto"/>
    </cs:lnRef>
    <cs:fillRef idx="0"/>
    <cs:effectRef idx="0"/>
    <cs:fontRef idx="minor">
      <a:schemeClr val="dk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50000"/>
            <a:lumOff val="50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dk1"/>
    </cs:fontRef>
  </cs:wall>
</cs:chartStyle>
</file>

<file path=xl/charts/style8.xml><?xml version="1.0" encoding="utf-8"?>
<cs:chartStyle xmlns:cs="http://schemas.microsoft.com/office/drawing/2012/chartStyle" xmlns:a="http://schemas.openxmlformats.org/drawingml/2006/main" id="340">
  <cs:axisTitle>
    <cs:lnRef idx="0"/>
    <cs:fillRef idx="0"/>
    <cs:effectRef idx="0"/>
    <cs:fontRef idx="minor">
      <a:schemeClr val="tx1">
        <a:lumMod val="65000"/>
        <a:lumOff val="35000"/>
      </a:schemeClr>
    </cs:fontRef>
    <cs:defRPr sz="900" kern="1200"/>
  </cs:axisTitle>
  <cs:category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2"/>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3">
      <cs:styleClr val="auto"/>
    </cs:fillRef>
    <cs:effectRef idx="3"/>
    <cs:fontRef idx="minor">
      <a:schemeClr val="lt1"/>
    </cs:fontRef>
  </cs:dataPoint>
  <cs:dataPoint3D>
    <cs:lnRef idx="0"/>
    <cs:fillRef idx="3">
      <cs:styleClr val="auto"/>
    </cs:fillRef>
    <cs:effectRef idx="3"/>
    <cs:fontRef idx="minor">
      <a:schemeClr val="lt1"/>
    </cs:fontRef>
  </cs:dataPoint3D>
  <cs:dataPointLine>
    <cs:lnRef idx="0">
      <cs:styleClr val="auto"/>
    </cs:lnRef>
    <cs:fillRef idx="3"/>
    <cs:effectRef idx="3"/>
    <cs:fontRef idx="minor">
      <a:schemeClr val="lt1"/>
    </cs:fontRef>
    <cs:spPr>
      <a:ln w="34925" cap="rnd">
        <a:solidFill>
          <a:schemeClr val="phClr"/>
        </a:solidFill>
        <a:round/>
      </a:ln>
    </cs:spPr>
  </cs:dataPointLine>
  <cs:dataPointMarker>
    <cs:lnRef idx="0">
      <cs:styleClr val="auto"/>
    </cs:lnRef>
    <cs:fillRef idx="3">
      <cs:styleClr val="auto"/>
    </cs:fillRef>
    <cs:effectRef idx="3"/>
    <cs:fontRef idx="minor">
      <a:schemeClr val="lt1"/>
    </cs:fontRef>
    <cs:spPr>
      <a:ln w="9525">
        <a:solidFill>
          <a:schemeClr val="phClr"/>
        </a:solidFill>
        <a:round/>
      </a:ln>
    </cs:spPr>
  </cs:dataPointMarker>
  <cs:dataPointMarkerLayout symbol="circle" size="6"/>
  <cs:dataPointWireframe>
    <cs:lnRef idx="0">
      <cs:styleClr val="auto"/>
    </cs:lnRef>
    <cs:fillRef idx="3"/>
    <cs:effectRef idx="3"/>
    <cs:fontRef idx="minor">
      <a:schemeClr val="lt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lt1"/>
    </cs:fontRef>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cs:lnRef idx="0"/>
    <cs:fillRef idx="0"/>
    <cs:effectRef idx="0"/>
    <cs:fontRef idx="minor">
      <a:schemeClr val="lt1"/>
    </cs:fontRef>
  </cs:plotArea>
  <cs:plotArea3D>
    <cs:lnRef idx="0"/>
    <cs:fillRef idx="0"/>
    <cs:effectRef idx="0"/>
    <cs:fontRef idx="minor">
      <a:schemeClr val="lt1"/>
    </cs:fontRef>
  </cs:plotArea3D>
  <cs:seriesAxis>
    <cs:lnRef idx="0"/>
    <cs:fillRef idx="0"/>
    <cs:effectRef idx="0"/>
    <cs:fontRef idx="minor">
      <a:schemeClr val="tx1">
        <a:lumMod val="65000"/>
        <a:lumOff val="35000"/>
      </a:schemeClr>
    </cs:fontRef>
    <cs:spPr>
      <a:ln w="12700" cap="flat" cmpd="sng" algn="ctr">
        <a:solidFill>
          <a:schemeClr val="tx1">
            <a:lumMod val="15000"/>
            <a:lumOff val="85000"/>
          </a:schemeClr>
        </a:solidFill>
        <a:round/>
      </a:ln>
    </cs:spPr>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baseline="0"/>
  </cs:title>
  <cs:trendline>
    <cs:lnRef idx="0">
      <cs:styleClr val="auto"/>
    </cs:lnRef>
    <cs:fillRef idx="0"/>
    <cs:effectRef idx="0"/>
    <cs:fontRef idx="minor">
      <a:schemeClr val="lt1"/>
    </cs:fontRef>
    <cs:spPr>
      <a:ln w="19050" cap="rnd">
        <a:solidFill>
          <a:schemeClr val="phClr"/>
        </a:solidFill>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lt1"/>
    </cs:fontRef>
  </cs:wall>
</cs:chartStyle>
</file>

<file path=xl/charts/style9.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chart" Target="../charts/chart1.xm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chart" Target="../charts/chart5.xml"/><Relationship Id="rId2" Type="http://schemas.openxmlformats.org/officeDocument/2006/relationships/chart" Target="../charts/chart4.xml"/><Relationship Id="rId1" Type="http://schemas.openxmlformats.org/officeDocument/2006/relationships/chart" Target="../charts/chart3.xml"/><Relationship Id="rId5" Type="http://schemas.openxmlformats.org/officeDocument/2006/relationships/chart" Target="../charts/chart7.xml"/><Relationship Id="rId4" Type="http://schemas.openxmlformats.org/officeDocument/2006/relationships/chart" Target="../charts/chart6.xml"/></Relationships>
</file>

<file path=xl/drawings/_rels/drawing4.xml.rels><?xml version="1.0" encoding="UTF-8" standalone="yes"?>
<Relationships xmlns="http://schemas.openxmlformats.org/package/2006/relationships"><Relationship Id="rId2" Type="http://schemas.openxmlformats.org/officeDocument/2006/relationships/chart" Target="../charts/chart9.xml"/><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editAs="oneCell">
    <xdr:from>
      <xdr:col>5</xdr:col>
      <xdr:colOff>909845</xdr:colOff>
      <xdr:row>1</xdr:row>
      <xdr:rowOff>85725</xdr:rowOff>
    </xdr:from>
    <xdr:to>
      <xdr:col>9</xdr:col>
      <xdr:colOff>354106</xdr:colOff>
      <xdr:row>3</xdr:row>
      <xdr:rowOff>181888</xdr:rowOff>
    </xdr:to>
    <xdr:pic>
      <xdr:nvPicPr>
        <xdr:cNvPr id="9" name="Imagen 8"/>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872870" y="276225"/>
          <a:ext cx="3547855" cy="477163"/>
        </a:xfrm>
        <a:prstGeom prst="rect">
          <a:avLst/>
        </a:prstGeom>
      </xdr:spPr>
    </xdr:pic>
    <xdr:clientData/>
  </xdr:twoCellAnchor>
  <xdr:twoCellAnchor>
    <xdr:from>
      <xdr:col>1</xdr:col>
      <xdr:colOff>3</xdr:colOff>
      <xdr:row>1</xdr:row>
      <xdr:rowOff>0</xdr:rowOff>
    </xdr:from>
    <xdr:to>
      <xdr:col>5</xdr:col>
      <xdr:colOff>771526</xdr:colOff>
      <xdr:row>4</xdr:row>
      <xdr:rowOff>85725</xdr:rowOff>
    </xdr:to>
    <xdr:sp macro="" textlink="">
      <xdr:nvSpPr>
        <xdr:cNvPr id="10" name="16 Rectángulo"/>
        <xdr:cNvSpPr/>
      </xdr:nvSpPr>
      <xdr:spPr>
        <a:xfrm>
          <a:off x="1676403" y="190500"/>
          <a:ext cx="8058148" cy="657225"/>
        </a:xfrm>
        <a:prstGeom prst="rect">
          <a:avLst/>
        </a:prstGeom>
        <a:solidFill>
          <a:srgbClr val="002060"/>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s-CO" sz="2200"/>
            <a:t>RESULTADOS </a:t>
          </a:r>
          <a:r>
            <a:rPr lang="es-CO" sz="2200">
              <a:solidFill>
                <a:srgbClr val="FFFF00"/>
              </a:solidFill>
            </a:rPr>
            <a:t>TABLERO</a:t>
          </a:r>
          <a:r>
            <a:rPr lang="es-CO" sz="2200" baseline="0">
              <a:solidFill>
                <a:srgbClr val="FFFF00"/>
              </a:solidFill>
            </a:rPr>
            <a:t> DE INDICADORES</a:t>
          </a:r>
          <a:r>
            <a:rPr lang="es-CO" sz="2200">
              <a:solidFill>
                <a:srgbClr val="FFFF00"/>
              </a:solidFill>
            </a:rPr>
            <a:t> 4to TRIMESTRE DE 2018</a:t>
          </a:r>
        </a:p>
      </xdr:txBody>
    </xdr:sp>
    <xdr:clientData/>
  </xdr:twoCellAnchor>
  <xdr:twoCellAnchor>
    <xdr:from>
      <xdr:col>1</xdr:col>
      <xdr:colOff>123265</xdr:colOff>
      <xdr:row>32</xdr:row>
      <xdr:rowOff>168088</xdr:rowOff>
    </xdr:from>
    <xdr:to>
      <xdr:col>1</xdr:col>
      <xdr:colOff>1905000</xdr:colOff>
      <xdr:row>36</xdr:row>
      <xdr:rowOff>123265</xdr:rowOff>
    </xdr:to>
    <xdr:sp macro="" textlink="">
      <xdr:nvSpPr>
        <xdr:cNvPr id="13" name="CuadroTexto 12"/>
        <xdr:cNvSpPr txBox="1"/>
      </xdr:nvSpPr>
      <xdr:spPr>
        <a:xfrm>
          <a:off x="963706" y="6264088"/>
          <a:ext cx="1781735" cy="717177"/>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s-CO" sz="1200" b="1"/>
            <a:t>RESULTADO</a:t>
          </a:r>
          <a:r>
            <a:rPr lang="es-CO" sz="1200" b="1" baseline="0"/>
            <a:t> POR INDICADOR</a:t>
          </a:r>
          <a:endParaRPr lang="es-CO" sz="1200" b="1"/>
        </a:p>
      </xdr:txBody>
    </xdr:sp>
    <xdr:clientData/>
  </xdr:twoCellAnchor>
  <xdr:twoCellAnchor>
    <xdr:from>
      <xdr:col>1</xdr:col>
      <xdr:colOff>1042147</xdr:colOff>
      <xdr:row>37</xdr:row>
      <xdr:rowOff>22416</xdr:rowOff>
    </xdr:from>
    <xdr:to>
      <xdr:col>1</xdr:col>
      <xdr:colOff>1647264</xdr:colOff>
      <xdr:row>46</xdr:row>
      <xdr:rowOff>123264</xdr:rowOff>
    </xdr:to>
    <xdr:sp macro="" textlink="">
      <xdr:nvSpPr>
        <xdr:cNvPr id="14" name="Flecha doblada hacia arriba 13"/>
        <xdr:cNvSpPr/>
      </xdr:nvSpPr>
      <xdr:spPr>
        <a:xfrm rot="5400000">
          <a:off x="969311" y="7984193"/>
          <a:ext cx="2431672" cy="605117"/>
        </a:xfrm>
        <a:prstGeom prst="bentUpArrow">
          <a:avLst>
            <a:gd name="adj1" fmla="val 25000"/>
            <a:gd name="adj2" fmla="val 23327"/>
            <a:gd name="adj3" fmla="val 50000"/>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CO" sz="1100"/>
        </a:p>
      </xdr:txBody>
    </xdr:sp>
    <xdr:clientData/>
  </xdr:twoCellAnchor>
  <xdr:twoCellAnchor>
    <xdr:from>
      <xdr:col>2</xdr:col>
      <xdr:colOff>3193678</xdr:colOff>
      <xdr:row>5</xdr:row>
      <xdr:rowOff>11206</xdr:rowOff>
    </xdr:from>
    <xdr:to>
      <xdr:col>6</xdr:col>
      <xdr:colOff>1266265</xdr:colOff>
      <xdr:row>19</xdr:row>
      <xdr:rowOff>123265</xdr:rowOff>
    </xdr:to>
    <xdr:graphicFrame macro="">
      <xdr:nvGraphicFramePr>
        <xdr:cNvPr id="12" name="Gráfico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xdr:col>
      <xdr:colOff>2151531</xdr:colOff>
      <xdr:row>21</xdr:row>
      <xdr:rowOff>123266</xdr:rowOff>
    </xdr:from>
    <xdr:to>
      <xdr:col>7</xdr:col>
      <xdr:colOff>728383</xdr:colOff>
      <xdr:row>39</xdr:row>
      <xdr:rowOff>89648</xdr:rowOff>
    </xdr:to>
    <xdr:graphicFrame macro="">
      <xdr:nvGraphicFramePr>
        <xdr:cNvPr id="15"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829236</xdr:colOff>
      <xdr:row>5</xdr:row>
      <xdr:rowOff>33617</xdr:rowOff>
    </xdr:from>
    <xdr:to>
      <xdr:col>2</xdr:col>
      <xdr:colOff>505851</xdr:colOff>
      <xdr:row>20</xdr:row>
      <xdr:rowOff>112059</xdr:rowOff>
    </xdr:to>
    <mc:AlternateContent xmlns:mc="http://schemas.openxmlformats.org/markup-compatibility/2006" xmlns:a14="http://schemas.microsoft.com/office/drawing/2010/main">
      <mc:Choice Requires="a14">
        <xdr:graphicFrame macro="">
          <xdr:nvGraphicFramePr>
            <xdr:cNvPr id="16" name="Dependencia 1"/>
            <xdr:cNvGraphicFramePr/>
          </xdr:nvGraphicFramePr>
          <xdr:xfrm>
            <a:off x="0" y="0"/>
            <a:ext cx="0" cy="0"/>
          </xdr:xfrm>
          <a:graphic>
            <a:graphicData uri="http://schemas.microsoft.com/office/drawing/2010/slicer">
              <sle:slicer xmlns:sle="http://schemas.microsoft.com/office/drawing/2010/slicer" name="Dependencia 1"/>
            </a:graphicData>
          </a:graphic>
        </xdr:graphicFrame>
      </mc:Choice>
      <mc:Fallback xmlns="">
        <xdr:sp macro="" textlink="">
          <xdr:nvSpPr>
            <xdr:cNvPr id="0" name=""/>
            <xdr:cNvSpPr>
              <a:spLocks noTextEdit="1"/>
            </xdr:cNvSpPr>
          </xdr:nvSpPr>
          <xdr:spPr>
            <a:xfrm>
              <a:off x="829236" y="986117"/>
              <a:ext cx="2702203" cy="2935942"/>
            </a:xfrm>
            <a:prstGeom prst="rect">
              <a:avLst/>
            </a:prstGeom>
            <a:solidFill>
              <a:prstClr val="white"/>
            </a:solidFill>
            <a:ln w="1">
              <a:solidFill>
                <a:prstClr val="green"/>
              </a:solidFill>
            </a:ln>
          </xdr:spPr>
          <xdr:txBody>
            <a:bodyPr vertOverflow="clip" horzOverflow="clip"/>
            <a:lstStyle/>
            <a:p>
              <a:r>
                <a:rPr lang="es-CO"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1</xdr:col>
      <xdr:colOff>11207</xdr:colOff>
      <xdr:row>21</xdr:row>
      <xdr:rowOff>168088</xdr:rowOff>
    </xdr:from>
    <xdr:to>
      <xdr:col>1</xdr:col>
      <xdr:colOff>1840007</xdr:colOff>
      <xdr:row>26</xdr:row>
      <xdr:rowOff>99342</xdr:rowOff>
    </xdr:to>
    <mc:AlternateContent xmlns:mc="http://schemas.openxmlformats.org/markup-compatibility/2006" xmlns:a14="http://schemas.microsoft.com/office/drawing/2010/main">
      <mc:Choice Requires="a14">
        <xdr:graphicFrame macro="">
          <xdr:nvGraphicFramePr>
            <xdr:cNvPr id="17" name="Clasificación (Estratégico / De Gestión)"/>
            <xdr:cNvGraphicFramePr/>
          </xdr:nvGraphicFramePr>
          <xdr:xfrm>
            <a:off x="0" y="0"/>
            <a:ext cx="0" cy="0"/>
          </xdr:xfrm>
          <a:graphic>
            <a:graphicData uri="http://schemas.microsoft.com/office/drawing/2010/slicer">
              <sle:slicer xmlns:sle="http://schemas.microsoft.com/office/drawing/2010/slicer" name="Clasificación (Estratégico / De Gestión)"/>
            </a:graphicData>
          </a:graphic>
        </xdr:graphicFrame>
      </mc:Choice>
      <mc:Fallback xmlns="">
        <xdr:sp macro="" textlink="">
          <xdr:nvSpPr>
            <xdr:cNvPr id="0" name=""/>
            <xdr:cNvSpPr>
              <a:spLocks noTextEdit="1"/>
            </xdr:cNvSpPr>
          </xdr:nvSpPr>
          <xdr:spPr>
            <a:xfrm>
              <a:off x="851648" y="4168588"/>
              <a:ext cx="1828800" cy="883754"/>
            </a:xfrm>
            <a:prstGeom prst="rect">
              <a:avLst/>
            </a:prstGeom>
            <a:solidFill>
              <a:prstClr val="white"/>
            </a:solidFill>
            <a:ln w="1">
              <a:solidFill>
                <a:prstClr val="green"/>
              </a:solidFill>
            </a:ln>
          </xdr:spPr>
          <xdr:txBody>
            <a:bodyPr vertOverflow="clip" horzOverflow="clip"/>
            <a:lstStyle/>
            <a:p>
              <a:r>
                <a:rPr lang="es-CO"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twoCellAnchor editAs="oneCell">
    <xdr:from>
      <xdr:col>2</xdr:col>
      <xdr:colOff>698421</xdr:colOff>
      <xdr:row>4</xdr:row>
      <xdr:rowOff>181973</xdr:rowOff>
    </xdr:from>
    <xdr:to>
      <xdr:col>2</xdr:col>
      <xdr:colOff>2527221</xdr:colOff>
      <xdr:row>15</xdr:row>
      <xdr:rowOff>59390</xdr:rowOff>
    </xdr:to>
    <mc:AlternateContent xmlns:mc="http://schemas.openxmlformats.org/markup-compatibility/2006" xmlns:a14="http://schemas.microsoft.com/office/drawing/2010/main">
      <mc:Choice Requires="a14">
        <xdr:graphicFrame macro="">
          <xdr:nvGraphicFramePr>
            <xdr:cNvPr id="18" name="Periodicidad"/>
            <xdr:cNvGraphicFramePr/>
          </xdr:nvGraphicFramePr>
          <xdr:xfrm>
            <a:off x="0" y="0"/>
            <a:ext cx="0" cy="0"/>
          </xdr:xfrm>
          <a:graphic>
            <a:graphicData uri="http://schemas.microsoft.com/office/drawing/2010/slicer">
              <sle:slicer xmlns:sle="http://schemas.microsoft.com/office/drawing/2010/slicer" name="Periodicidad"/>
            </a:graphicData>
          </a:graphic>
        </xdr:graphicFrame>
      </mc:Choice>
      <mc:Fallback xmlns="">
        <xdr:sp macro="" textlink="">
          <xdr:nvSpPr>
            <xdr:cNvPr id="0" name=""/>
            <xdr:cNvSpPr>
              <a:spLocks noTextEdit="1"/>
            </xdr:cNvSpPr>
          </xdr:nvSpPr>
          <xdr:spPr>
            <a:xfrm>
              <a:off x="3724009" y="943973"/>
              <a:ext cx="1828800" cy="1972917"/>
            </a:xfrm>
            <a:prstGeom prst="rect">
              <a:avLst/>
            </a:prstGeom>
            <a:solidFill>
              <a:prstClr val="white"/>
            </a:solidFill>
            <a:ln w="1">
              <a:solidFill>
                <a:prstClr val="green"/>
              </a:solidFill>
            </a:ln>
          </xdr:spPr>
          <xdr:txBody>
            <a:bodyPr vertOverflow="clip" horzOverflow="clip"/>
            <a:lstStyle/>
            <a:p>
              <a:r>
                <a:rPr lang="es-CO" sz="1100"/>
                <a:t>Esta forma representa una segmentación de datos. La segmentación de datos se admite en Excel 2010 y versiones posteriores.
Si la forma se modificó en una versión anterior de Excel o si el libro se guardó en Excel 2003 o una versión anterior, no se puede usar la segmentación de datos.</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xdr:from>
      <xdr:col>1</xdr:col>
      <xdr:colOff>27215</xdr:colOff>
      <xdr:row>1</xdr:row>
      <xdr:rowOff>13608</xdr:rowOff>
    </xdr:from>
    <xdr:to>
      <xdr:col>6</xdr:col>
      <xdr:colOff>1646464</xdr:colOff>
      <xdr:row>4</xdr:row>
      <xdr:rowOff>258536</xdr:rowOff>
    </xdr:to>
    <xdr:sp macro="" textlink="">
      <xdr:nvSpPr>
        <xdr:cNvPr id="2" name="16 Rectángulo"/>
        <xdr:cNvSpPr/>
      </xdr:nvSpPr>
      <xdr:spPr>
        <a:xfrm>
          <a:off x="394608" y="204108"/>
          <a:ext cx="10273392" cy="816428"/>
        </a:xfrm>
        <a:prstGeom prst="rect">
          <a:avLst/>
        </a:prstGeom>
        <a:solidFill>
          <a:schemeClr val="accent5">
            <a:lumMod val="50000"/>
          </a:schemeClr>
        </a:solidFill>
      </xdr:spPr>
      <xdr:style>
        <a:lnRef idx="0">
          <a:schemeClr val="dk1"/>
        </a:lnRef>
        <a:fillRef idx="3">
          <a:schemeClr val="dk1"/>
        </a:fillRef>
        <a:effectRef idx="3">
          <a:schemeClr val="dk1"/>
        </a:effectRef>
        <a:fontRef idx="minor">
          <a:schemeClr val="lt1"/>
        </a:fontRef>
      </xdr:style>
      <xdr:txBody>
        <a:bodyPr vertOverflow="clip" horzOverflow="clip" rtlCol="0" anchor="ctr"/>
        <a:lstStyle/>
        <a:p>
          <a:pPr algn="ctr"/>
          <a:r>
            <a:rPr lang="es-CO" sz="3600"/>
            <a:t>TABLERO DE INDICADORES</a:t>
          </a:r>
          <a:r>
            <a:rPr lang="es-CO" sz="3600" baseline="0"/>
            <a:t> </a:t>
          </a:r>
          <a:r>
            <a:rPr lang="es-CO" sz="3600" baseline="0">
              <a:solidFill>
                <a:srgbClr val="FFFF00"/>
              </a:solidFill>
            </a:rPr>
            <a:t>4to TRIMESTRE UAECOB 2018</a:t>
          </a:r>
          <a:endParaRPr lang="es-CO" sz="3600">
            <a:solidFill>
              <a:srgbClr val="FFFF00"/>
            </a:solidFill>
          </a:endParaRPr>
        </a:p>
      </xdr:txBody>
    </xdr:sp>
    <xdr:clientData/>
  </xdr:twoCellAnchor>
  <xdr:twoCellAnchor editAs="oneCell">
    <xdr:from>
      <xdr:col>6</xdr:col>
      <xdr:colOff>1673680</xdr:colOff>
      <xdr:row>1</xdr:row>
      <xdr:rowOff>27217</xdr:rowOff>
    </xdr:from>
    <xdr:to>
      <xdr:col>10</xdr:col>
      <xdr:colOff>703787</xdr:colOff>
      <xdr:row>4</xdr:row>
      <xdr:rowOff>244931</xdr:rowOff>
    </xdr:to>
    <xdr:pic>
      <xdr:nvPicPr>
        <xdr:cNvPr id="3" name="2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0695216" y="217717"/>
          <a:ext cx="5874500" cy="789214"/>
        </a:xfrm>
        <a:prstGeom prst="rect">
          <a:avLst/>
        </a:prstGeom>
        <a:ln w="19050">
          <a:solidFill>
            <a:schemeClr val="accent5">
              <a:lumMod val="50000"/>
            </a:schemeClr>
          </a:solidFill>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7</xdr:col>
      <xdr:colOff>273327</xdr:colOff>
      <xdr:row>1</xdr:row>
      <xdr:rowOff>160683</xdr:rowOff>
    </xdr:from>
    <xdr:to>
      <xdr:col>12</xdr:col>
      <xdr:colOff>567359</xdr:colOff>
      <xdr:row>15</xdr:row>
      <xdr:rowOff>33130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323021</xdr:colOff>
      <xdr:row>67</xdr:row>
      <xdr:rowOff>66261</xdr:rowOff>
    </xdr:from>
    <xdr:to>
      <xdr:col>14</xdr:col>
      <xdr:colOff>397565</xdr:colOff>
      <xdr:row>82</xdr:row>
      <xdr:rowOff>173935</xdr:rowOff>
    </xdr:to>
    <xdr:graphicFrame macro="">
      <xdr:nvGraphicFramePr>
        <xdr:cNvPr id="3"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74543</xdr:colOff>
      <xdr:row>23</xdr:row>
      <xdr:rowOff>24848</xdr:rowOff>
    </xdr:from>
    <xdr:to>
      <xdr:col>12</xdr:col>
      <xdr:colOff>339587</xdr:colOff>
      <xdr:row>38</xdr:row>
      <xdr:rowOff>115957</xdr:rowOff>
    </xdr:to>
    <mc:AlternateContent xmlns:mc="http://schemas.openxmlformats.org/markup-compatibility/2006">
      <mc:Choice xmlns:cx="http://schemas.microsoft.com/office/drawing/2014/chartex" Requires="cx">
        <xdr:graphicFrame macro="">
          <xdr:nvGraphicFramePr>
            <xdr:cNvPr id="4" name="Gráfico 3"/>
            <xdr:cNvGraphicFramePr/>
          </xdr:nvGraphicFramePr>
          <xdr:xfrm>
            <a:off x="0" y="0"/>
            <a:ext cx="0" cy="0"/>
          </xdr:xfrm>
          <a:graphic>
            <a:graphicData uri="http://schemas.microsoft.com/office/drawing/2014/chartex">
              <c:chart xmlns:c="http://schemas.openxmlformats.org/drawingml/2006/chart" xmlns:r="http://schemas.openxmlformats.org/officeDocument/2006/relationships" r:id="rId3"/>
            </a:graphicData>
          </a:graphic>
        </xdr:graphicFrame>
      </mc:Choice>
      <mc:Fallback>
        <xdr:sp macro="" textlink="">
          <xdr:nvSpPr>
            <xdr:cNvPr id="0" name=""/>
            <xdr:cNvSpPr>
              <a:spLocks noTextEdit="1"/>
            </xdr:cNvSpPr>
          </xdr:nvSpPr>
          <xdr:spPr>
            <a:prstGeom prst="rect">
              <a:avLst/>
            </a:prstGeom>
            <a:solidFill>
              <a:prstClr val="white"/>
            </a:solidFill>
            <a:ln w="1">
              <a:solidFill>
                <a:prstClr val="green"/>
              </a:solidFill>
            </a:ln>
          </xdr:spPr>
          <xdr:txBody>
            <a:bodyPr vertOverflow="clip" horzOverflow="clip"/>
            <a:lstStyle/>
            <a:p>
              <a:r>
                <a:rPr lang="es-CO" sz="1100"/>
                <a:t>Este gráfico no está disponible en su versión de Excel.
Si edita esta forma o guarda el libro en un formato de archivo diferente, el gráfico no se podrá utilizar.</a:t>
              </a:r>
            </a:p>
          </xdr:txBody>
        </xdr:sp>
      </mc:Fallback>
    </mc:AlternateContent>
    <xdr:clientData/>
  </xdr:twoCellAnchor>
  <xdr:twoCellAnchor>
    <xdr:from>
      <xdr:col>5</xdr:col>
      <xdr:colOff>62119</xdr:colOff>
      <xdr:row>39</xdr:row>
      <xdr:rowOff>3313</xdr:rowOff>
    </xdr:from>
    <xdr:to>
      <xdr:col>10</xdr:col>
      <xdr:colOff>691597</xdr:colOff>
      <xdr:row>53</xdr:row>
      <xdr:rowOff>71231</xdr:rowOff>
    </xdr:to>
    <mc:AlternateContent xmlns:mc="http://schemas.openxmlformats.org/markup-compatibility/2006">
      <mc:Choice xmlns:cx="http://schemas.microsoft.com/office/drawing/2014/chartex" Requires="cx">
        <xdr:graphicFrame macro="">
          <xdr:nvGraphicFramePr>
            <xdr:cNvPr id="5" name="Gráfico 4"/>
            <xdr:cNvGraphicFramePr/>
          </xdr:nvGraphicFramePr>
          <xdr:xfrm>
            <a:off x="0" y="0"/>
            <a:ext cx="0" cy="0"/>
          </xdr:xfrm>
          <a:graphic>
            <a:graphicData uri="http://schemas.microsoft.com/office/drawing/2014/chartex">
              <c:chart xmlns:c="http://schemas.openxmlformats.org/drawingml/2006/chart" xmlns:r="http://schemas.openxmlformats.org/officeDocument/2006/relationships" r:id="rId4"/>
            </a:graphicData>
          </a:graphic>
        </xdr:graphicFrame>
      </mc:Choice>
      <mc:Fallback>
        <xdr:sp macro="" textlink="">
          <xdr:nvSpPr>
            <xdr:cNvPr id="0" name=""/>
            <xdr:cNvSpPr>
              <a:spLocks noTextEdit="1"/>
            </xdr:cNvSpPr>
          </xdr:nvSpPr>
          <xdr:spPr>
            <a:prstGeom prst="rect">
              <a:avLst/>
            </a:prstGeom>
            <a:solidFill>
              <a:prstClr val="white"/>
            </a:solidFill>
            <a:ln w="1">
              <a:solidFill>
                <a:prstClr val="green"/>
              </a:solidFill>
            </a:ln>
          </xdr:spPr>
          <xdr:txBody>
            <a:bodyPr vertOverflow="clip" horzOverflow="clip"/>
            <a:lstStyle/>
            <a:p>
              <a:r>
                <a:rPr lang="es-CO" sz="1100"/>
                <a:t>Este gráfico no está disponible en su versión de Excel.
Si edita esta forma o guarda el libro en un formato de archivo diferente, el gráfico no se podrá utilizar.</a:t>
              </a:r>
            </a:p>
          </xdr:txBody>
        </xdr:sp>
      </mc:Fallback>
    </mc:AlternateContent>
    <xdr:clientData/>
  </xdr:twoCellAnchor>
  <xdr:twoCellAnchor>
    <xdr:from>
      <xdr:col>6</xdr:col>
      <xdr:colOff>579783</xdr:colOff>
      <xdr:row>147</xdr:row>
      <xdr:rowOff>28160</xdr:rowOff>
    </xdr:from>
    <xdr:to>
      <xdr:col>12</xdr:col>
      <xdr:colOff>149087</xdr:colOff>
      <xdr:row>161</xdr:row>
      <xdr:rowOff>104360</xdr:rowOff>
    </xdr:to>
    <xdr:graphicFrame macro="">
      <xdr:nvGraphicFramePr>
        <xdr:cNvPr id="8" name="Gráfico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7</xdr:col>
      <xdr:colOff>442913</xdr:colOff>
      <xdr:row>0</xdr:row>
      <xdr:rowOff>171450</xdr:rowOff>
    </xdr:from>
    <xdr:to>
      <xdr:col>8</xdr:col>
      <xdr:colOff>2266951</xdr:colOff>
      <xdr:row>14</xdr:row>
      <xdr:rowOff>47625</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7</xdr:col>
      <xdr:colOff>209550</xdr:colOff>
      <xdr:row>45</xdr:row>
      <xdr:rowOff>561974</xdr:rowOff>
    </xdr:from>
    <xdr:to>
      <xdr:col>10</xdr:col>
      <xdr:colOff>114300</xdr:colOff>
      <xdr:row>67</xdr:row>
      <xdr:rowOff>200024</xdr:rowOff>
    </xdr:to>
    <xdr:graphicFrame macro="">
      <xdr:nvGraphicFramePr>
        <xdr:cNvPr id="7"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_rels/pivotCacheDefinition3.xml.rels><?xml version="1.0" encoding="UTF-8" standalone="yes"?>
<Relationships xmlns="http://schemas.openxmlformats.org/package/2006/relationships"><Relationship Id="rId1" Type="http://schemas.openxmlformats.org/officeDocument/2006/relationships/pivotCacheRecords" Target="pivotCacheRecords3.xml"/></Relationships>
</file>

<file path=xl/pivotCache/pivotCacheDefinition1.xml><?xml version="1.0" encoding="utf-8"?>
<pivotCacheDefinition xmlns="http://schemas.openxmlformats.org/spreadsheetml/2006/main" xmlns:r="http://schemas.openxmlformats.org/officeDocument/2006/relationships" r:id="rId1" refreshedBy="Edgar Andrés Ortiz Vivas" refreshedDate="43326.507667245372" createdVersion="6" refreshedVersion="6" minRefreshableVersion="3" recordCount="62">
  <cacheSource type="worksheet">
    <worksheetSource ref="A2:EC2" sheet="Indicadores 4to-2018 UAECOB"/>
  </cacheSource>
  <cacheFields count="79">
    <cacheField name="No." numFmtId="0">
      <sharedItems containsSemiMixedTypes="0" containsString="0" containsNumber="1" containsInteger="1" minValue="1" maxValue="62"/>
    </cacheField>
    <cacheField name="Objetivo Estratégico" numFmtId="0">
      <sharedItems count="4" longText="1">
        <s v="4. Fortalecer la capacidad de gestión y desarrollo institucional e interinstitucional, para consolidar la modernización de la UAECOB y llevarla a la excelencia"/>
        <s v="3. Consolidar la Gestión del Conocimiento a través del modelo de Gestión del Riesgo y sus líneas de acción"/>
        <s v="2. Generar corresponsabilidad del riesgo mediante la prevención, mitigación, transferencia y preparación con la comunidad ante el riesgo de incendios, incidentes con materiales peligrosos y rescates en general"/>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haredItems>
    </cacheField>
    <cacheField name="Proceso" numFmtId="0">
      <sharedItems/>
    </cacheField>
    <cacheField name="Dependencia" numFmtId="0">
      <sharedItems count="9">
        <s v="1. Dirección"/>
        <s v="2. Oficina de Control Interno"/>
        <s v="3. Oficina Asesora de Planeación"/>
        <s v="4. Oficina Asesora Jurídica"/>
        <s v="5. Subdirección de Gestión del Riesgo"/>
        <s v="6. Subdirección Operativa"/>
        <s v="7. Subdirección de Gestión Corporativa"/>
        <s v="8. Subdirección Logística"/>
        <s v="9. Subdirección de Gestión Humana"/>
      </sharedItems>
    </cacheField>
    <cacheField name="Clasificación (Estratégico / De Gestión)" numFmtId="0">
      <sharedItems count="2">
        <s v="De gestión"/>
        <s v="Estratégico"/>
      </sharedItems>
    </cacheField>
    <cacheField name="Nombre del indicador" numFmtId="0">
      <sharedItems count="62">
        <s v="Gestión Piezas de comunicaciones interna y Externa realizadas"/>
        <s v="Fortalecimiento de la Cultura del Autocontrol, autorregulación y autogestión"/>
        <s v="Eficiencia en la ejecución del Plan Anual de auditorias"/>
        <s v="Riesgos Materializados"/>
        <s v="Cumplimiento en la atención de incidentes reportados a la mesa de ayuda."/>
        <s v="Disponibilidad de servidores -Infraestructura-"/>
        <s v="Disponibilidad de canales de acceso a internet"/>
        <s v="Cumplimiento en la atención a requerimientos de software de la Entidad"/>
        <s v="Cumplimiento de los productos del Plan de acción Institucional"/>
        <s v="Avance acumulado en la gestión de las actividades del Plan de Acción Institucional."/>
        <s v="Avance en la gestión de las actividades del Plan de Acción Institucional en el periodo evaluado."/>
        <s v="Seguimiento a la ejecución presupuestal de los Proyectos de Inversión vigencia actual de la UAECOB."/>
        <s v="Oportunidad en la expedición de viabilidades"/>
        <s v="Asistencia Conciliaciones Prejudiciales y Judiciales"/>
        <s v="Estudio de solicitudes de conciliación"/>
        <s v="Aprobación de Estudios Previos"/>
        <s v="Promedio expedición minutas Prestación de servicios"/>
        <s v="Oportunidad de respuesta a  Derechos de Petición"/>
        <s v="Oportunidad en emisión de constancias de la investigaciones de incendios"/>
        <s v="Determinación de causas de investigación de incendios"/>
        <s v="Personas que aprueban el curso de brigadas contra incendio clase I"/>
        <s v="Nivel de efectividad de sensibilización de la comunidad en auto revisión de establecimientos"/>
        <s v="Eventos masivos de alta complejidad  asistidos por la UAECOB,  que garantizan las condiciones mínimas de seguridad a la ciudadanía."/>
        <s v="Revisiones técnicas de riesgo moderado y alto realizadas oportunamente"/>
        <s v="Nivel de cumplimiento de las acciones asignadas a la  UAECOB en el Plan de Acción de la Comisión Distrital Prevención y Mitigación de Incendios Forestales"/>
        <s v="Asesoría y acompañamiento a ejercicios de entrenamiento (simulaciones y Simulacros)"/>
        <s v="Oportunidad de gestión en la capacitación comunitaria.   "/>
        <s v="Actualización de procedimientos para la atención de incendios de la UAECOB."/>
        <s v="Disponibilidad de personal"/>
        <s v="Tiempo de respuesta servicios IMER"/>
        <s v="Estadística de atención  de emergencias, incidentes y/o eventos por estación, localidad y fuera del Distrito Capital que fueron atendidos por la UAECOB."/>
        <s v="Cumplimiento de las acciones de los subsistemas"/>
        <s v="Autos impulsados por abogados"/>
        <s v="Tiempo de respuesta para decisión de quejas."/>
        <s v="Medición del nivel de satisfacción general del ciudadano en los puntos de atención de la UAECOB."/>
        <s v="Oportunidad de las respuestas de los PQRS ingresados a la entidad, y serados en el aplicativo SDQS"/>
        <s v="Satisfacción ciudadana, frente a la respuesta de fondo "/>
        <s v="Reducción en el Consumo de agua "/>
        <s v="Reducción en el Consumo de energía"/>
        <s v="Reducción en el Consumo de gas "/>
        <s v="Cuentas rechazadas por el área financiera"/>
        <s v="Pagos de cuentas de cobro rechazados por la tesorería distrital"/>
        <s v="Giros realizados"/>
        <s v="Reservas giradas"/>
        <s v="Disponibilidades presupuestales por comprometer"/>
        <s v="Nivel de Ejecución presupuestal"/>
        <s v="Transferencias primarias documentales"/>
        <s v="Solicitudes de mantenimiento de locativas atendidas"/>
        <s v="oportunidad de correspondencia externa por parte de la mensajería contratada"/>
        <s v="Servidores retirados con inventario a cargo"/>
        <s v="Disponibilidad del parque automotor de primera respuesta para la atención de incidentes y emergencias en la ciudad."/>
        <s v="Tiempo de respuesta en la ejecución de mantenimientos correctivos frecuentes en taller a los vehículos de la UAECOB."/>
        <s v="Disponibilidad del Equipo menor (mayor frecuencia y/o rotación) para la atención de incidentes y emergencias en la ciudad."/>
        <s v="Tiempo de respuesta para la realización de mantenimientos correctivos del equipo menor (mayor frecuencia y/o rotación) de la UAECOB."/>
        <s v="Contratos de suministros en Ejecución (de Consumo y Controlados) de la Subdirección Logística"/>
        <s v="Nivel de eficiencia de las activaciones a Logística en Emergencias, incidentes, eventos y suministros"/>
        <s v="Cumplimiento del programa de Bienestar"/>
        <s v="Participación en el programa de Bienestar"/>
        <s v="Evaluación a la capacitación impartida"/>
        <s v="Cumplimiento en las Actividades Programadas de capacitación"/>
        <s v="Tasa de Accidentalidad"/>
        <s v="Índice de Ausentismo por enfermedad común"/>
      </sharedItems>
    </cacheField>
    <cacheField name="Objetivo del indicador" numFmtId="0">
      <sharedItems/>
    </cacheField>
    <cacheField name="Periodicidad" numFmtId="0">
      <sharedItems count="6">
        <s v="Trimestral"/>
        <s v="semestral"/>
        <s v="Mensual"/>
        <s v="Bimestral"/>
        <s v="Anual"/>
        <s v="Mensual "/>
      </sharedItems>
    </cacheField>
    <cacheField name="Recursos" numFmtId="0">
      <sharedItems/>
    </cacheField>
    <cacheField name="Meta" numFmtId="0">
      <sharedItems containsDate="1" containsMixedTypes="1" minDate="1899-12-30T08:30:00" maxDate="1899-12-31T00:47:04"/>
    </cacheField>
    <cacheField name="Puntos de lectura" numFmtId="0">
      <sharedItems/>
    </cacheField>
    <cacheField name="Tipo de indicador" numFmtId="0">
      <sharedItems/>
    </cacheField>
    <cacheField name="Formula" numFmtId="0">
      <sharedItems/>
    </cacheField>
    <cacheField name="Escala de medición" numFmtId="0">
      <sharedItems/>
    </cacheField>
    <cacheField name="Fuente de datos" numFmtId="0">
      <sharedItems/>
    </cacheField>
    <cacheField name="Frecuencia de recolección datos" numFmtId="0">
      <sharedItems/>
    </cacheField>
    <cacheField name="Frecuencia de análisis de los datos" numFmtId="0">
      <sharedItems/>
    </cacheField>
    <cacheField name="MALO" numFmtId="0">
      <sharedItems/>
    </cacheField>
    <cacheField name="REGULAR" numFmtId="0">
      <sharedItems/>
    </cacheField>
    <cacheField name="BUENO" numFmtId="0">
      <sharedItems containsMixedTypes="1" containsNumber="1" minValue="0.01" maxValue="1"/>
    </cacheField>
    <cacheField name="EXCELENTE" numFmtId="0">
      <sharedItems containsMixedTypes="1" containsNumber="1" containsInteger="1" minValue="1" maxValue="1"/>
    </cacheField>
    <cacheField name="Proceso que suministran información y datos al indicador" numFmtId="0">
      <sharedItems/>
    </cacheField>
    <cacheField name="Responsable Calcular indicador" numFmtId="0">
      <sharedItems/>
    </cacheField>
    <cacheField name="Responsable de Analizar indicador" numFmtId="0">
      <sharedItems/>
    </cacheField>
    <cacheField name="Usuarios que utilizan la información (indicador)" numFmtId="0">
      <sharedItems/>
    </cacheField>
    <cacheField name="META (per.)" numFmtId="0">
      <sharedItems containsBlank="1" containsMixedTypes="1" containsNumber="1" minValue="0.01" maxValue="1"/>
    </cacheField>
    <cacheField name="Valor numerador" numFmtId="0">
      <sharedItems containsBlank="1" containsMixedTypes="1" containsNumber="1" minValue="1" maxValue="23708756604"/>
    </cacheField>
    <cacheField name="Valor denominador" numFmtId="0">
      <sharedItems containsBlank="1" containsMixedTypes="1" containsNumber="1" containsInteger="1" minValue="1" maxValue="107117393000"/>
    </cacheField>
    <cacheField name="RESULTADO " numFmtId="0">
      <sharedItems containsDate="1" containsBlank="1" containsMixedTypes="1" minDate="1899-12-30T10:15:00" maxDate="1899-12-30T00:00:00"/>
    </cacheField>
    <cacheField name="TENDENCIA_x000a_(&gt;=) (&lt;=)" numFmtId="0">
      <sharedItems containsBlank="1"/>
    </cacheField>
    <cacheField name="DESEMPEÑO" numFmtId="0">
      <sharedItems containsBlank="1"/>
    </cacheField>
    <cacheField name="ANALISIS Y OBSERVACIONES" numFmtId="0">
      <sharedItems containsBlank="1" longText="1"/>
    </cacheField>
    <cacheField name="Acción _x000a_Planteada" numFmtId="0">
      <sharedItems containsBlank="1"/>
    </cacheField>
    <cacheField name="META (per.)2" numFmtId="0">
      <sharedItems containsBlank="1" containsMixedTypes="1" containsNumber="1" minValue="0.01" maxValue="1"/>
    </cacheField>
    <cacheField name="Valor numerador2" numFmtId="0">
      <sharedItems containsBlank="1" containsMixedTypes="1" containsNumber="1" containsInteger="1" minValue="0" maxValue="28446553148"/>
    </cacheField>
    <cacheField name="Valor denominador2" numFmtId="0">
      <sharedItems containsBlank="1" containsMixedTypes="1" containsNumber="1" containsInteger="1" minValue="0" maxValue="107117393000"/>
    </cacheField>
    <cacheField name="RESULTADO 2" numFmtId="0">
      <sharedItems containsDate="1" containsBlank="1" containsMixedTypes="1" minDate="1900-01-08T13:07:11" maxDate="1900-01-02T21:29:04"/>
    </cacheField>
    <cacheField name="TENDENCIA_x000a_(&gt;=) (&lt;=)2" numFmtId="0">
      <sharedItems containsBlank="1"/>
    </cacheField>
    <cacheField name="DESEMPEÑO2" numFmtId="0">
      <sharedItems containsBlank="1"/>
    </cacheField>
    <cacheField name="ANALISIS Y OBSERVACIONES2" numFmtId="0">
      <sharedItems containsBlank="1" longText="1"/>
    </cacheField>
    <cacheField name="Acción _x000a_Planteada2" numFmtId="0">
      <sharedItems containsBlank="1" longText="1"/>
    </cacheField>
    <cacheField name="META (per.)3" numFmtId="0">
      <sharedItems containsBlank="1" containsMixedTypes="1" containsNumber="1" minValue="0.01" maxValue="80"/>
    </cacheField>
    <cacheField name="Valor numerador3" numFmtId="0">
      <sharedItems containsBlank="1" containsMixedTypes="1" containsNumber="1" minValue="0" maxValue="38823763547"/>
    </cacheField>
    <cacheField name="Valor denominador3" numFmtId="0">
      <sharedItems containsBlank="1" containsMixedTypes="1" containsNumber="1" minValue="0" maxValue="107117393000"/>
    </cacheField>
    <cacheField name="RESULTADO 3" numFmtId="0">
      <sharedItems containsDate="1" containsBlank="1" containsMixedTypes="1" minDate="1899-12-31T00:00:00" maxDate="1899-12-30T00:00:00"/>
    </cacheField>
    <cacheField name="TENDENCIA_x000a_(&gt;=) (&lt;=)3" numFmtId="0">
      <sharedItems containsBlank="1"/>
    </cacheField>
    <cacheField name="DESEMPEÑO3" numFmtId="0">
      <sharedItems containsBlank="1"/>
    </cacheField>
    <cacheField name="ANALISIS Y OBSERVACIONES3" numFmtId="0">
      <sharedItems containsBlank="1" longText="1"/>
    </cacheField>
    <cacheField name="Acción _x000a_Planteada3" numFmtId="0">
      <sharedItems containsBlank="1"/>
    </cacheField>
    <cacheField name="PROMEDIO MENSUAL 2do TRIMESTRE" numFmtId="0">
      <sharedItems containsDate="1" containsBlank="1" containsMixedTypes="1" minDate="1899-12-30T09:49:40" maxDate="1900-01-02T13:34:04"/>
    </cacheField>
    <cacheField name="RESULTADO 2do TRIMESTRE" numFmtId="0">
      <sharedItems containsDate="1" containsMixedTypes="1" minDate="1900-01-08T13:07:11" maxDate="1899-12-30T00:00:00"/>
    </cacheField>
    <cacheField name="DESEMPEÑO FINAL 2do TRIMESTRE" numFmtId="0">
      <sharedItems count="5">
        <s v="EXCELENTE"/>
        <s v="BUENO"/>
        <s v="MALO"/>
        <s v="No aplica"/>
        <s v="REGULAR"/>
      </sharedItems>
    </cacheField>
    <cacheField name="META (per.)4" numFmtId="0">
      <sharedItems containsBlank="1" containsMixedTypes="1" containsNumber="1" minValue="0.01" maxValue="1"/>
    </cacheField>
    <cacheField name="Valor numerador4" numFmtId="0">
      <sharedItems containsBlank="1" containsMixedTypes="1" containsNumber="1" minValue="0" maxValue="9265302834"/>
    </cacheField>
    <cacheField name="Valor denominador4" numFmtId="0">
      <sharedItems containsBlank="1" containsMixedTypes="1" containsNumber="1" containsInteger="1" minValue="1" maxValue="108525393000"/>
    </cacheField>
    <cacheField name="RESULTADO 4" numFmtId="0">
      <sharedItems containsDate="1" containsBlank="1" containsMixedTypes="1" minDate="1899-12-31T00:00:00" maxDate="1900-01-06T20:22:04"/>
    </cacheField>
    <cacheField name="TENDENCIA_x000a_(&gt;=) (&lt;=)4" numFmtId="0">
      <sharedItems containsBlank="1" containsMixedTypes="1" containsNumber="1" minValue="0.08" maxValue="0.08"/>
    </cacheField>
    <cacheField name="DESEMPEÑO4" numFmtId="0">
      <sharedItems containsBlank="1"/>
    </cacheField>
    <cacheField name="ANALISIS Y OBSERVACIONES4" numFmtId="0">
      <sharedItems containsBlank="1" longText="1"/>
    </cacheField>
    <cacheField name="Acción _x000a_Planteada4" numFmtId="0">
      <sharedItems containsBlank="1"/>
    </cacheField>
    <cacheField name="META (per.)5" numFmtId="0">
      <sharedItems containsBlank="1" containsMixedTypes="1" containsNumber="1" minValue="0.01" maxValue="4"/>
    </cacheField>
    <cacheField name="Valor numerador5" numFmtId="0">
      <sharedItems containsBlank="1" containsMixedTypes="1" containsNumber="1" minValue="0" maxValue="14103263831"/>
    </cacheField>
    <cacheField name="Valor denominador5" numFmtId="0">
      <sharedItems containsBlank="1" containsMixedTypes="1" containsNumber="1" containsInteger="1" minValue="1" maxValue="108525393000"/>
    </cacheField>
    <cacheField name="RESULTADO 5" numFmtId="0">
      <sharedItems containsDate="1" containsBlank="1" containsMixedTypes="1" minDate="1900-01-02T04:21:11" maxDate="1900-01-07T02:19:04"/>
    </cacheField>
    <cacheField name="TENDENCIA_x000a_(&gt;=) (&lt;=)5" numFmtId="0">
      <sharedItems containsBlank="1" containsMixedTypes="1" containsNumber="1" minValue="0.12" maxValue="0.12"/>
    </cacheField>
    <cacheField name="DESEMPEÑO5" numFmtId="0">
      <sharedItems containsBlank="1"/>
    </cacheField>
    <cacheField name="ANALISIS Y OBSERVACIONES5" numFmtId="0">
      <sharedItems containsBlank="1" longText="1"/>
    </cacheField>
    <cacheField name="Acción _x000a_Planteada5" numFmtId="0">
      <sharedItems containsBlank="1" longText="1"/>
    </cacheField>
    <cacheField name="META (per.)6" numFmtId="0">
      <sharedItems containsBlank="1" containsMixedTypes="1" containsNumber="1" minValue="0.01" maxValue="15"/>
    </cacheField>
    <cacheField name="Valor numerador6" numFmtId="0">
      <sharedItems containsBlank="1" containsMixedTypes="1" containsNumber="1" minValue="0" maxValue="18208798132"/>
    </cacheField>
    <cacheField name="Valor denominador6" numFmtId="0">
      <sharedItems containsBlank="1" containsMixedTypes="1" containsNumber="1" containsInteger="1" minValue="0" maxValue="108525393000"/>
    </cacheField>
    <cacheField name="RESULTADO 6" numFmtId="0">
      <sharedItems containsDate="1" containsBlank="1" containsMixedTypes="1" minDate="1899-12-31T00:00:00" maxDate="1899-12-31T00:43:04"/>
    </cacheField>
    <cacheField name="TENDENCIA_x000a_(&gt;=) (&lt;=)6" numFmtId="0">
      <sharedItems containsBlank="1" containsMixedTypes="1" containsNumber="1" minValue="0.17" maxValue="0.17"/>
    </cacheField>
    <cacheField name="DESEMPEÑO6" numFmtId="0">
      <sharedItems containsBlank="1"/>
    </cacheField>
    <cacheField name="ANALISIS Y OBSERVACIONES6" numFmtId="0">
      <sharedItems containsBlank="1" longText="1"/>
    </cacheField>
    <cacheField name="Acción _x000a_Planteada6" numFmtId="0">
      <sharedItems containsBlank="1"/>
    </cacheField>
    <cacheField name="PROMEDIO MENSUAL 1er TRIMESTRE" numFmtId="0">
      <sharedItems containsDate="1" containsBlank="1" containsMixedTypes="1" minDate="1899-12-31T00:00:00" maxDate="1900-01-02T07:21:04"/>
    </cacheField>
    <cacheField name="RESULTADO 1er TRIMESTRE" numFmtId="0">
      <sharedItems containsDate="1" containsMixedTypes="1" minDate="1900-01-02T04:21:11" maxDate="1899-12-31T00:43:04"/>
    </cacheField>
    <cacheField name="DESEMPEÑO FINAL 1erTRIMESTRE" numFmtId="0">
      <sharedItems count="6">
        <s v="EXCELENTE"/>
        <s v="No aplica"/>
        <s v="BUENO"/>
        <s v="MALO"/>
        <s v="REGULAR"/>
        <s v="EXCELENTE " u="1"/>
      </sharedItems>
    </cacheField>
  </cacheFields>
  <extLst>
    <ext xmlns:x14="http://schemas.microsoft.com/office/spreadsheetml/2009/9/main" uri="{725AE2AE-9491-48be-B2B4-4EB974FC3084}">
      <x14:pivotCacheDefinition pivotCacheId="1"/>
    </ext>
  </extLst>
</pivotCacheDefinition>
</file>

<file path=xl/pivotCache/pivotCacheDefinition2.xml><?xml version="1.0" encoding="utf-8"?>
<pivotCacheDefinition xmlns="http://schemas.openxmlformats.org/spreadsheetml/2006/main" xmlns:r="http://schemas.openxmlformats.org/officeDocument/2006/relationships" r:id="rId1" refreshedBy="Edgar Andrés Ortiz Vivas" refreshedDate="43490.601943634261" createdVersion="6" refreshedVersion="6" minRefreshableVersion="3" recordCount="61">
  <cacheSource type="worksheet">
    <worksheetSource ref="A7:EC68" sheet="Indicadores 4to-2018 UAECOB"/>
  </cacheSource>
  <cacheFields count="133">
    <cacheField name="No." numFmtId="0">
      <sharedItems containsSemiMixedTypes="0" containsString="0" containsNumber="1" containsInteger="1" minValue="1" maxValue="61"/>
    </cacheField>
    <cacheField name="Objetivo Estratégico" numFmtId="0">
      <sharedItems count="4" longText="1">
        <s v="4. Fortalecer la capacidad de gestión y desarrollo institucional e interinstitucional, para consolidar la modernización de la UAECOB y llevarla a la excelencia"/>
        <s v="3. Consolidar la Gestión del Conocimiento a través del modelo de Gestión del Riesgo y sus líneas de acción"/>
        <s v="2. Generar corresponsabilidad del riesgo mediante la prevención, mitigación, transferencia y preparación con la comunidad ante el riesgo de incendios, incidentes con materiales peligrosos y rescates en general"/>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haredItems>
    </cacheField>
    <cacheField name="Proceso" numFmtId="0">
      <sharedItems/>
    </cacheField>
    <cacheField name="Dependencia" numFmtId="0">
      <sharedItems/>
    </cacheField>
    <cacheField name="Clasificación (Estratégico / De Gestión)" numFmtId="0">
      <sharedItems count="2">
        <s v="De gestión"/>
        <s v="Estratégico"/>
      </sharedItems>
    </cacheField>
    <cacheField name="Nombre del indicador" numFmtId="0">
      <sharedItems/>
    </cacheField>
    <cacheField name="Objetivo del indicador" numFmtId="0">
      <sharedItems/>
    </cacheField>
    <cacheField name="Periodicidad" numFmtId="0">
      <sharedItems/>
    </cacheField>
    <cacheField name="Recursos" numFmtId="0">
      <sharedItems/>
    </cacheField>
    <cacheField name="Meta" numFmtId="0">
      <sharedItems containsDate="1" containsMixedTypes="1" minDate="1899-12-30T08:30:00" maxDate="1899-12-31T00:47:04"/>
    </cacheField>
    <cacheField name="Puntos de lectura" numFmtId="0">
      <sharedItems/>
    </cacheField>
    <cacheField name="Tipo de indicador" numFmtId="0">
      <sharedItems/>
    </cacheField>
    <cacheField name="Formula" numFmtId="0">
      <sharedItems/>
    </cacheField>
    <cacheField name="Escala de medición" numFmtId="0">
      <sharedItems/>
    </cacheField>
    <cacheField name="Fuente de datos" numFmtId="0">
      <sharedItems/>
    </cacheField>
    <cacheField name="Frecuencia de recolección datos" numFmtId="0">
      <sharedItems/>
    </cacheField>
    <cacheField name="Frecuencia de análisis de los datos" numFmtId="0">
      <sharedItems/>
    </cacheField>
    <cacheField name="MALO" numFmtId="0">
      <sharedItems/>
    </cacheField>
    <cacheField name="REGULAR" numFmtId="0">
      <sharedItems/>
    </cacheField>
    <cacheField name="BUENO" numFmtId="0">
      <sharedItems containsMixedTypes="1" containsNumber="1" minValue="0.01" maxValue="1"/>
    </cacheField>
    <cacheField name="EXCELENTE" numFmtId="0">
      <sharedItems containsMixedTypes="1" containsNumber="1" containsInteger="1" minValue="1" maxValue="1"/>
    </cacheField>
    <cacheField name="Proceso que suministran información y datos al indicador" numFmtId="0">
      <sharedItems/>
    </cacheField>
    <cacheField name="Responsable Calcular indicador" numFmtId="0">
      <sharedItems/>
    </cacheField>
    <cacheField name="Responsable de Analizar indicador" numFmtId="0">
      <sharedItems/>
    </cacheField>
    <cacheField name="Usuarios que utilizan la información (indicador)" numFmtId="0">
      <sharedItems/>
    </cacheField>
    <cacheField name="META (per.)" numFmtId="0">
      <sharedItems containsMixedTypes="1" containsNumber="1" minValue="0.01" maxValue="15"/>
    </cacheField>
    <cacheField name="Valor numerador" numFmtId="0">
      <sharedItems containsBlank="1" containsMixedTypes="1" containsNumber="1" minValue="0" maxValue="65997228515"/>
    </cacheField>
    <cacheField name="Valor denominador" numFmtId="0">
      <sharedItems containsBlank="1" containsMixedTypes="1" containsNumber="1" minValue="0" maxValue="107117393000"/>
    </cacheField>
    <cacheField name="RESULTADO " numFmtId="0">
      <sharedItems containsDate="1" containsBlank="1" containsMixedTypes="1" minDate="1900-01-01T15:58:11" maxDate="1900-01-04T13:50:04"/>
    </cacheField>
    <cacheField name="TENDENCIA_x000a_(&gt;=) (&lt;=)" numFmtId="0">
      <sharedItems containsBlank="1"/>
    </cacheField>
    <cacheField name="DESEMPEÑO" numFmtId="0">
      <sharedItems containsBlank="1"/>
    </cacheField>
    <cacheField name="ANALISIS Y OBSERVACIONES" numFmtId="0">
      <sharedItems containsBlank="1" longText="1"/>
    </cacheField>
    <cacheField name="Acción _x000a_Planteada" numFmtId="0">
      <sharedItems containsBlank="1"/>
    </cacheField>
    <cacheField name="META (per.)2" numFmtId="0">
      <sharedItems containsMixedTypes="1" containsNumber="1" minValue="0.01" maxValue="15"/>
    </cacheField>
    <cacheField name="Valor numerador3" numFmtId="0">
      <sharedItems containsBlank="1" containsMixedTypes="1" containsNumber="1" minValue="0" maxValue="71918839584"/>
    </cacheField>
    <cacheField name="Valor denominador4" numFmtId="0">
      <sharedItems containsBlank="1" containsMixedTypes="1" containsNumber="1" minValue="0" maxValue="107117393000"/>
    </cacheField>
    <cacheField name="RESULTADO 5" numFmtId="0">
      <sharedItems containsDate="1" containsBlank="1" containsMixedTypes="1" minDate="8840-07-12T09:59:11" maxDate="1899-12-30T00:00:00"/>
    </cacheField>
    <cacheField name="TENDENCIA_x000a_(&gt;=) (&lt;=)6" numFmtId="0">
      <sharedItems containsBlank="1"/>
    </cacheField>
    <cacheField name="DESEMPEÑO7" numFmtId="0">
      <sharedItems containsBlank="1"/>
    </cacheField>
    <cacheField name="ANALISIS Y OBSERVACIONES8" numFmtId="0">
      <sharedItems containsBlank="1" longText="1"/>
    </cacheField>
    <cacheField name="Acción _x000a_Planteada9" numFmtId="0">
      <sharedItems containsBlank="1"/>
    </cacheField>
    <cacheField name="META (per.)10" numFmtId="0">
      <sharedItems containsMixedTypes="1" containsNumber="1" minValue="0.01" maxValue="15"/>
    </cacheField>
    <cacheField name="Valor numerador11" numFmtId="0">
      <sharedItems containsBlank="1" containsMixedTypes="1" containsNumber="1" minValue="0" maxValue="98294768039"/>
    </cacheField>
    <cacheField name="Valor denominador12" numFmtId="0">
      <sharedItems containsBlank="1" containsMixedTypes="1" containsNumber="1" minValue="0" maxValue="107117393000"/>
    </cacheField>
    <cacheField name="RESULTADO 13" numFmtId="0">
      <sharedItems containsDate="1" containsBlank="1" containsMixedTypes="1" minDate="1899-12-31T00:00:00" maxDate="1900-01-01T22:37:04"/>
    </cacheField>
    <cacheField name="TENDENCIA_x000a_(&gt;=) (&lt;=)14" numFmtId="0">
      <sharedItems containsBlank="1" containsMixedTypes="1" containsNumber="1" containsInteger="1" minValue="1" maxValue="1"/>
    </cacheField>
    <cacheField name="DESEMPEÑO15" numFmtId="0">
      <sharedItems containsBlank="1"/>
    </cacheField>
    <cacheField name="ANALISIS Y OBSERVACIONES16" numFmtId="0">
      <sharedItems containsBlank="1" longText="1"/>
    </cacheField>
    <cacheField name="Acción _x000a_Planteada17" numFmtId="0">
      <sharedItems containsBlank="1" longText="1"/>
    </cacheField>
    <cacheField name="PROMEDIO MENSUAL 4to TRIMESTRE" numFmtId="0">
      <sharedItems containsDate="1" containsBlank="1" containsMixedTypes="1" minDate="1899-12-30T10:16:40" maxDate="1899-12-30T00:00:00"/>
    </cacheField>
    <cacheField name="RESULTADO 4to TRIMESTRE" numFmtId="0">
      <sharedItems containsDate="1" containsMixedTypes="1" minDate="8840-07-12T09:59:11" maxDate="1899-12-30T00:00:00"/>
    </cacheField>
    <cacheField name="DESEMPEÑO FINAL 4to TRIMESTRE" numFmtId="0">
      <sharedItems/>
    </cacheField>
    <cacheField name="META (per.)3" numFmtId="0">
      <sharedItems containsDate="1" containsMixedTypes="1" minDate="1899-12-30T08:30:00" maxDate="1899-12-31T00:47:04"/>
    </cacheField>
    <cacheField name="Valor numerador4" numFmtId="0">
      <sharedItems containsBlank="1" containsMixedTypes="1" containsNumber="1" minValue="0" maxValue="44926799489"/>
    </cacheField>
    <cacheField name="Valor denominador5" numFmtId="0">
      <sharedItems containsBlank="1" containsMixedTypes="1" containsNumber="1" containsInteger="1" minValue="0" maxValue="107117393000"/>
    </cacheField>
    <cacheField name="RESULTADO 6" numFmtId="0">
      <sharedItems containsDate="1" containsBlank="1" containsMixedTypes="1" minDate="1899-12-31T00:00:00" maxDate="1899-12-30T00:00:00"/>
    </cacheField>
    <cacheField name="TENDENCIA_x000a_(&gt;=) (&lt;=)7" numFmtId="0">
      <sharedItems containsBlank="1"/>
    </cacheField>
    <cacheField name="DESEMPEÑO8" numFmtId="0">
      <sharedItems containsBlank="1"/>
    </cacheField>
    <cacheField name="ANALISIS Y OBSERVACIONES9" numFmtId="0">
      <sharedItems containsBlank="1" longText="1"/>
    </cacheField>
    <cacheField name="Acción _x000a_Planteada10" numFmtId="0">
      <sharedItems containsBlank="1" longText="1"/>
    </cacheField>
    <cacheField name="META (per.)211" numFmtId="0">
      <sharedItems containsDate="1" containsMixedTypes="1" minDate="1899-12-30T08:30:00" maxDate="1899-12-31T00:47:04"/>
    </cacheField>
    <cacheField name="Valor numerador312" numFmtId="0">
      <sharedItems containsBlank="1" containsMixedTypes="1" containsNumber="1" minValue="0" maxValue="52836481435"/>
    </cacheField>
    <cacheField name="Valor denominador413" numFmtId="0">
      <sharedItems containsBlank="1" containsMixedTypes="1" containsNumber="1" containsInteger="1" minValue="0" maxValue="107117393000"/>
    </cacheField>
    <cacheField name="RESULTADO 514" numFmtId="0">
      <sharedItems containsDate="1" containsBlank="1" containsMixedTypes="1" minDate="1899-12-31T15:48:11" maxDate="7182-11-18T08:18:04"/>
    </cacheField>
    <cacheField name="TENDENCIA_x000a_(&gt;=) (&lt;=)615" numFmtId="0">
      <sharedItems containsBlank="1"/>
    </cacheField>
    <cacheField name="DESEMPEÑO716" numFmtId="0">
      <sharedItems containsBlank="1"/>
    </cacheField>
    <cacheField name="ANALISIS Y OBSERVACIONES817" numFmtId="0">
      <sharedItems containsBlank="1" longText="1"/>
    </cacheField>
    <cacheField name="Acción _x000a_Planteada918" numFmtId="0">
      <sharedItems containsBlank="1"/>
    </cacheField>
    <cacheField name="META (per.)1019" numFmtId="0">
      <sharedItems containsDate="1" containsMixedTypes="1" minDate="1899-12-30T08:30:00" maxDate="1899-12-31T00:47:04"/>
    </cacheField>
    <cacheField name="Valor numerador1120" numFmtId="0">
      <sharedItems containsBlank="1" containsMixedTypes="1" containsNumber="1" minValue="0" maxValue="60088494530"/>
    </cacheField>
    <cacheField name="Valor denominador1221" numFmtId="0">
      <sharedItems containsBlank="1" containsMixedTypes="1" containsNumber="1" minValue="0" maxValue="107117393000"/>
    </cacheField>
    <cacheField name="RESULTADO 1322" numFmtId="0">
      <sharedItems containsDate="1" containsBlank="1" containsMixedTypes="1" minDate="1900-01-09T04:01:11" maxDate="1900-01-01T12:50:04"/>
    </cacheField>
    <cacheField name="TENDENCIA_x000a_(&gt;=) (&lt;=)1423" numFmtId="0">
      <sharedItems containsBlank="1"/>
    </cacheField>
    <cacheField name="DESEMPEÑO1524" numFmtId="0">
      <sharedItems containsBlank="1"/>
    </cacheField>
    <cacheField name="ANALISIS Y OBSERVACIONES1625" numFmtId="0">
      <sharedItems containsBlank="1" longText="1"/>
    </cacheField>
    <cacheField name="Acción _x000a_Planteada1726" numFmtId="0">
      <sharedItems containsBlank="1" longText="1"/>
    </cacheField>
    <cacheField name="PROMEDIO MENSUAL 3er TRIMESTRE" numFmtId="0">
      <sharedItems containsDate="1" containsBlank="1" containsMixedTypes="1" minDate="1899-12-30T00:00:00" maxDate="1899-12-30T00:00:00"/>
    </cacheField>
    <cacheField name="RESULTADO 3er TRIMESTRE" numFmtId="0">
      <sharedItems containsDate="1" containsMixedTypes="1" minDate="1899-12-30T00:00:00" maxDate="1900-01-01T12:50:04"/>
    </cacheField>
    <cacheField name="DESEMPEÑO FINAL 3er TRIMESTRE" numFmtId="0">
      <sharedItems/>
    </cacheField>
    <cacheField name="META (per.)18" numFmtId="0">
      <sharedItems containsBlank="1" containsMixedTypes="1" containsNumber="1" minValue="0.01" maxValue="1"/>
    </cacheField>
    <cacheField name="Valor numerador19" numFmtId="0">
      <sharedItems containsBlank="1" containsMixedTypes="1" containsNumber="1" minValue="1" maxValue="23708756604"/>
    </cacheField>
    <cacheField name="Valor denominador20" numFmtId="0">
      <sharedItems containsBlank="1" containsMixedTypes="1" containsNumber="1" containsInteger="1" minValue="1" maxValue="107117393000"/>
    </cacheField>
    <cacheField name="RESULTADO 21" numFmtId="0">
      <sharedItems containsDate="1" containsBlank="1" containsMixedTypes="1" minDate="1900-01-06T06:41:03" maxDate="1899-12-30T00:00:00"/>
    </cacheField>
    <cacheField name="TENDENCIA_x000a_(&gt;=) (&lt;=)22" numFmtId="0">
      <sharedItems containsBlank="1"/>
    </cacheField>
    <cacheField name="DESEMPEÑO23" numFmtId="0">
      <sharedItems containsBlank="1"/>
    </cacheField>
    <cacheField name="ANALISIS Y OBSERVACIONES24" numFmtId="0">
      <sharedItems containsBlank="1" longText="1"/>
    </cacheField>
    <cacheField name="Acción _x000a_Planteada25" numFmtId="0">
      <sharedItems containsBlank="1"/>
    </cacheField>
    <cacheField name="META (per.)26" numFmtId="0">
      <sharedItems containsBlank="1" containsMixedTypes="1" containsNumber="1" minValue="0.01" maxValue="1"/>
    </cacheField>
    <cacheField name="Valor numerador27" numFmtId="0">
      <sharedItems containsBlank="1" containsMixedTypes="1" containsNumber="1" containsInteger="1" minValue="0" maxValue="28446553148"/>
    </cacheField>
    <cacheField name="Valor denominador28" numFmtId="0">
      <sharedItems containsBlank="1" containsMixedTypes="1" containsNumber="1" containsInteger="1" minValue="0" maxValue="107117393000"/>
    </cacheField>
    <cacheField name="RESULTADO 29" numFmtId="0">
      <sharedItems containsDate="1" containsBlank="1" containsMixedTypes="1" minDate="1900-01-08T13:07:11" maxDate="1900-01-02T21:29:04"/>
    </cacheField>
    <cacheField name="TENDENCIA_x000a_(&gt;=) (&lt;=)30" numFmtId="0">
      <sharedItems containsBlank="1"/>
    </cacheField>
    <cacheField name="DESEMPEÑO31" numFmtId="0">
      <sharedItems containsBlank="1"/>
    </cacheField>
    <cacheField name="ANALISIS Y OBSERVACIONES32" numFmtId="0">
      <sharedItems containsBlank="1" longText="1"/>
    </cacheField>
    <cacheField name="Acción _x000a_Planteada33" numFmtId="0">
      <sharedItems containsBlank="1" longText="1"/>
    </cacheField>
    <cacheField name="META (per.)34" numFmtId="0">
      <sharedItems containsBlank="1" containsMixedTypes="1" containsNumber="1" minValue="0.01" maxValue="80"/>
    </cacheField>
    <cacheField name="Valor numerador35" numFmtId="0">
      <sharedItems containsBlank="1" containsMixedTypes="1" containsNumber="1" minValue="0" maxValue="38823763547"/>
    </cacheField>
    <cacheField name="Valor denominador36" numFmtId="0">
      <sharedItems containsBlank="1" containsMixedTypes="1" containsNumber="1" minValue="0" maxValue="107117393000"/>
    </cacheField>
    <cacheField name="RESULTADO 37" numFmtId="0">
      <sharedItems containsDate="1" containsBlank="1" containsMixedTypes="1" minDate="1899-12-31T00:00:00" maxDate="1899-12-30T00:00:00"/>
    </cacheField>
    <cacheField name="TENDENCIA_x000a_(&gt;=) (&lt;=)38" numFmtId="0">
      <sharedItems containsBlank="1"/>
    </cacheField>
    <cacheField name="DESEMPEÑO39" numFmtId="0">
      <sharedItems containsBlank="1"/>
    </cacheField>
    <cacheField name="ANALISIS Y OBSERVACIONES40" numFmtId="0">
      <sharedItems containsBlank="1" longText="1"/>
    </cacheField>
    <cacheField name="Acción _x000a_Planteada41" numFmtId="0">
      <sharedItems containsBlank="1"/>
    </cacheField>
    <cacheField name="PROMEDIO MENSUAL 2do TRIMESTRE" numFmtId="0">
      <sharedItems containsDate="1" containsBlank="1" containsMixedTypes="1" minDate="1899-12-30T09:49:40" maxDate="1900-01-02T13:34:04"/>
    </cacheField>
    <cacheField name="RESULTADO 2do TRIMESTRE" numFmtId="0">
      <sharedItems containsDate="1" containsMixedTypes="1" minDate="1900-01-08T13:07:11" maxDate="1899-12-30T00:00:00"/>
    </cacheField>
    <cacheField name="DESEMPEÑO FINAL 2do TRIMESTRE" numFmtId="0">
      <sharedItems count="5">
        <s v="EXCELENTE"/>
        <s v="BUENO"/>
        <s v="MALO"/>
        <s v="No aplica"/>
        <s v="REGULAR"/>
      </sharedItems>
    </cacheField>
    <cacheField name="META (per.)42" numFmtId="0">
      <sharedItems containsBlank="1" containsMixedTypes="1" containsNumber="1" minValue="0.01" maxValue="1"/>
    </cacheField>
    <cacheField name="Valor numerador43" numFmtId="0">
      <sharedItems containsBlank="1" containsMixedTypes="1" containsNumber="1" minValue="0" maxValue="9265302834"/>
    </cacheField>
    <cacheField name="Valor denominador44" numFmtId="0">
      <sharedItems containsBlank="1" containsMixedTypes="1" containsNumber="1" containsInteger="1" minValue="1" maxValue="108525393000"/>
    </cacheField>
    <cacheField name="RESULTADO 45" numFmtId="0">
      <sharedItems containsDate="1" containsBlank="1" containsMixedTypes="1" minDate="1899-12-31T00:00:00" maxDate="1900-01-06T20:22:04"/>
    </cacheField>
    <cacheField name="TENDENCIA_x000a_(&gt;=) (&lt;=)46" numFmtId="0">
      <sharedItems containsBlank="1" containsMixedTypes="1" containsNumber="1" minValue="0.08" maxValue="0.08"/>
    </cacheField>
    <cacheField name="DESEMPEÑO47" numFmtId="0">
      <sharedItems containsBlank="1"/>
    </cacheField>
    <cacheField name="ANALISIS Y OBSERVACIONES48" numFmtId="0">
      <sharedItems containsBlank="1" longText="1"/>
    </cacheField>
    <cacheField name="Acción _x000a_Planteada49" numFmtId="0">
      <sharedItems containsBlank="1"/>
    </cacheField>
    <cacheField name="META (per.)50" numFmtId="0">
      <sharedItems containsBlank="1" containsMixedTypes="1" containsNumber="1" minValue="0.01" maxValue="4"/>
    </cacheField>
    <cacheField name="Valor numerador51" numFmtId="0">
      <sharedItems containsBlank="1" containsMixedTypes="1" containsNumber="1" minValue="0" maxValue="14103263831"/>
    </cacheField>
    <cacheField name="Valor denominador52" numFmtId="0">
      <sharedItems containsBlank="1" containsMixedTypes="1" containsNumber="1" containsInteger="1" minValue="1" maxValue="108525393000"/>
    </cacheField>
    <cacheField name="RESULTADO 53" numFmtId="0">
      <sharedItems containsDate="1" containsBlank="1" containsMixedTypes="1" minDate="1900-01-02T04:21:11" maxDate="1900-01-07T02:19:04"/>
    </cacheField>
    <cacheField name="TENDENCIA_x000a_(&gt;=) (&lt;=)54" numFmtId="0">
      <sharedItems containsBlank="1" containsMixedTypes="1" containsNumber="1" minValue="0.12" maxValue="0.12"/>
    </cacheField>
    <cacheField name="DESEMPEÑO55" numFmtId="0">
      <sharedItems containsBlank="1"/>
    </cacheField>
    <cacheField name="ANALISIS Y OBSERVACIONES56" numFmtId="0">
      <sharedItems containsBlank="1" longText="1"/>
    </cacheField>
    <cacheField name="Acción _x000a_Planteada57" numFmtId="0">
      <sharedItems containsBlank="1" longText="1"/>
    </cacheField>
    <cacheField name="META (per.)58" numFmtId="0">
      <sharedItems containsBlank="1" containsMixedTypes="1" containsNumber="1" minValue="0.01" maxValue="15"/>
    </cacheField>
    <cacheField name="Valor numerador59" numFmtId="0">
      <sharedItems containsBlank="1" containsMixedTypes="1" containsNumber="1" minValue="0" maxValue="18208798132"/>
    </cacheField>
    <cacheField name="Valor denominador60" numFmtId="0">
      <sharedItems containsBlank="1" containsMixedTypes="1" containsNumber="1" containsInteger="1" minValue="0" maxValue="108525393000"/>
    </cacheField>
    <cacheField name="RESULTADO 61" numFmtId="0">
      <sharedItems containsDate="1" containsBlank="1" containsMixedTypes="1" minDate="1899-12-31T00:00:00" maxDate="1899-12-31T00:43:04"/>
    </cacheField>
    <cacheField name="TENDENCIA_x000a_(&gt;=) (&lt;=)62" numFmtId="0">
      <sharedItems containsBlank="1" containsMixedTypes="1" containsNumber="1" minValue="0.17" maxValue="0.17"/>
    </cacheField>
    <cacheField name="DESEMPEÑO63" numFmtId="0">
      <sharedItems containsBlank="1"/>
    </cacheField>
    <cacheField name="ANALISIS Y OBSERVACIONES64" numFmtId="0">
      <sharedItems containsBlank="1" longText="1"/>
    </cacheField>
    <cacheField name="Acción _x000a_Planteada65" numFmtId="0">
      <sharedItems containsBlank="1"/>
    </cacheField>
    <cacheField name="PROMEDIO MENSUAL 1er TRIMESTRE" numFmtId="0">
      <sharedItems containsDate="1" containsBlank="1" containsMixedTypes="1" minDate="1899-12-31T00:00:00" maxDate="1900-01-02T07:21:04"/>
    </cacheField>
    <cacheField name="RESULTADO 1er TRIMESTRE" numFmtId="0">
      <sharedItems containsDate="1" containsMixedTypes="1" minDate="1900-01-02T04:21:11" maxDate="1899-12-31T00:43:04"/>
    </cacheField>
    <cacheField name="DESEMPEÑO FINAL 1erTRIMESTRE" numFmtId="0">
      <sharedItems/>
    </cacheField>
  </cacheFields>
  <extLst>
    <ext xmlns:x14="http://schemas.microsoft.com/office/spreadsheetml/2009/9/main" uri="{725AE2AE-9491-48be-B2B4-4EB974FC3084}">
      <x14:pivotCacheDefinition/>
    </ext>
  </extLst>
</pivotCacheDefinition>
</file>

<file path=xl/pivotCache/pivotCacheDefinition3.xml><?xml version="1.0" encoding="utf-8"?>
<pivotCacheDefinition xmlns="http://schemas.openxmlformats.org/spreadsheetml/2006/main" xmlns:r="http://schemas.openxmlformats.org/officeDocument/2006/relationships" r:id="rId1" refreshedBy="Edgar Andrés Ortiz Vivas" refreshedDate="43490.602164814816" createdVersion="6" refreshedVersion="6" minRefreshableVersion="3" recordCount="61">
  <cacheSource type="worksheet">
    <worksheetSource name="Tabla1"/>
  </cacheSource>
  <cacheFields count="133">
    <cacheField name="No." numFmtId="0">
      <sharedItems containsSemiMixedTypes="0" containsString="0" containsNumber="1" containsInteger="1" minValue="1" maxValue="61"/>
    </cacheField>
    <cacheField name="Objetivo Estratégico" numFmtId="0">
      <sharedItems count="4" longText="1">
        <s v="4. Fortalecer la capacidad de gestión y desarrollo institucional e interinstitucional, para consolidar la modernización de la UAECOB y llevarla a la excelencia"/>
        <s v="3. Consolidar la Gestión del Conocimiento a través del modelo de Gestión del Riesgo y sus líneas de acción"/>
        <s v="2. Generar corresponsabilidad del riesgo mediante la prevención, mitigación, transferencia y preparación con la comunidad ante el riesgo de incendios, incidentes con materiales peligrosos y rescates en general"/>
        <s v="1. Preparar la respuesta y responder de manera efectiva y segura ante incendios, incidentes con materiales peligrosos y casos que requieran operaciones de rescate, así como en las demás situaciones de emergencia que se presenten en Bogotá D.C., además de dar apoyo en los ámbitos regional, nacional e internacional"/>
      </sharedItems>
    </cacheField>
    <cacheField name="Proceso" numFmtId="0">
      <sharedItems/>
    </cacheField>
    <cacheField name="Dependencia" numFmtId="0">
      <sharedItems count="9">
        <s v="1. Dirección"/>
        <s v="2. Oficina de Control Interno"/>
        <s v="3. Oficina Asesora de Planeación"/>
        <s v="4. Oficina Asesora Jurídica"/>
        <s v="5. Subdirección de Gestión del Riesgo"/>
        <s v="6. Subdirección Operativa"/>
        <s v="7. Subdirección de Gestión Corporativa"/>
        <s v="8. Subdirección Logística"/>
        <s v="9. Subdirección de Gestión Humana"/>
      </sharedItems>
    </cacheField>
    <cacheField name="Clasificación (Estratégico / De Gestión)" numFmtId="0">
      <sharedItems count="2">
        <s v="De gestión"/>
        <s v="Estratégico"/>
      </sharedItems>
    </cacheField>
    <cacheField name="Nombre del indicador" numFmtId="0">
      <sharedItems count="61">
        <s v="Gestión Piezas de comunicaciones interna y Externa realizadas"/>
        <s v="Fortalecimiento de la Cultura del Autocontrol, autorregulación y autogestión"/>
        <s v="Eficiencia en la ejecución del Plan Anual de auditorias"/>
        <s v="Riesgos Materializados"/>
        <s v="Cumplimiento en la atención de incidentes reportados a la mesa de ayuda."/>
        <s v="Disponibilidad de servidores -Infraestructura-"/>
        <s v="Disponibilidad de canales de acceso a internet"/>
        <s v="Cumplimiento en la atención a requerimientos de software de la Entidad"/>
        <s v="Cumplimiento de los productos del Plan de acción Institucional"/>
        <s v="Avance acumulado en la gestión de las actividades del Plan de Acción Institucional."/>
        <s v="Avance en la gestión de las actividades del Plan de Acción Institucional en el periodo evaluado."/>
        <s v="Oportunidad en la expedición de viabilidades"/>
        <s v="Asistencia Conciliaciones Prejudiciales y Judiciales"/>
        <s v="Estudio de solicitudes de conciliación"/>
        <s v="Aprobación de Estudios Previos"/>
        <s v="Promedio expedición minutas Prestación de servicios"/>
        <s v="Oportunidad de respuesta a  Derechos de Petición"/>
        <s v="Oportunidad en emisión de constancias de la investigaciones de incendios"/>
        <s v="Determinación de causas de investigación de incendios"/>
        <s v="Personas que aprueban el curso de brigadas contra incendio clase I"/>
        <s v="Nivel de efectividad de sensibilización de la comunidad en auto revisión de establecimientos"/>
        <s v="Eventos masivos de alta complejidad  asistidos por la UAECOB,  que garantizan las condiciones mínimas de seguridad a la ciudadanía."/>
        <s v="Revisiones técnicas de riesgo moderado y alto realizadas oportunamente"/>
        <s v="Nivel de cumplimiento de las acciones asignadas a la  UAECOB en el Plan de Acción de la Comisión Distrital Prevención y Mitigación de Incendios Forestales"/>
        <s v="Asesoría y acompañamiento a ejercicios de entrenamiento (simulaciones y Simulacros)"/>
        <s v="Oportunidad de gestión en la capacitación comunitaria.   "/>
        <s v="Actualización de procedimientos para la atención de incendios de la UAECOB."/>
        <s v="Disponibilidad de personal"/>
        <s v="Tiempo de respuesta servicios IMER"/>
        <s v="Estadística de atención  de emergencias, incidentes y/o eventos por estación, localidad y fuera del Distrito Capital que fueron atendidos por la UAECOB."/>
        <s v="Cumplimiento de las acciones de los subsistemas"/>
        <s v="Autos impulsados por abogados"/>
        <s v="Tiempo de respuesta para decisión de quejas."/>
        <s v="Medición del nivel de satisfacción general del ciudadano en los puntos de atención de la UAECOB."/>
        <s v="Oportunidad de las respuestas de los PQRS ingresados a la entidad, y serados en el aplicativo SDQS"/>
        <s v="Satisfacción ciudadana, frente a la respuesta de fondo "/>
        <s v="Reducción en el Consumo de agua "/>
        <s v="Reducción en el Consumo de energía"/>
        <s v="Reducción en el Consumo de gas "/>
        <s v="Cuentas rechazadas por el área financiera"/>
        <s v="Pagos de cuentas de cobro rechazados por la tesorería distrital"/>
        <s v="Giros realizados"/>
        <s v="Reservas giradas"/>
        <s v="Disponibilidades presupuestales por comprometer"/>
        <s v="Nivel de Ejecución presupuestal"/>
        <s v="Transferencias primarias documentales"/>
        <s v="Solicitudes de mantenimiento de locativas atendidas"/>
        <s v="oportunidad de correspondencia externa por parte de la mensajería contratada"/>
        <s v="Servidores retirados con inventario a cargo"/>
        <s v="Disponibilidad del parque automotor de primera respuesta para la atención de incidentes y emergencias en la ciudad."/>
        <s v="Tiempo de respuesta en la ejecución de mantenimientos correctivos frecuentes en taller a los vehículos de la UAECOB."/>
        <s v="Disponibilidad del Equipo menor (mayor frecuencia y/o rotación) para la atención de incidentes y emergencias en la ciudad."/>
        <s v="Tiempo de respuesta para la realización de mantenimientos correctivos del equipo menor (mayor frecuencia y/o rotación) de la UAECOB."/>
        <s v="Contratos de suministros en Ejecución (de Consumo y Controlados) de la Subdirección Logística"/>
        <s v="Nivel de eficiencia de las activaciones a Logística en Emergencias, incidentes, eventos y suministros"/>
        <s v="Cumplimiento del programa de Bienestar"/>
        <s v="Participación en el programa de Bienestar"/>
        <s v="Evaluación a la capacitación impartida"/>
        <s v="Cumplimiento en las Actividades Programadas de capacitación"/>
        <s v="Tasa de Accidentalidad"/>
        <s v="Índice de Ausentismo por enfermedad común"/>
      </sharedItems>
    </cacheField>
    <cacheField name="Objetivo del indicador" numFmtId="0">
      <sharedItems/>
    </cacheField>
    <cacheField name="Periodicidad" numFmtId="0">
      <sharedItems count="6">
        <s v="Trimestral"/>
        <s v="semestral"/>
        <s v="Mensual"/>
        <s v="Bimestral"/>
        <s v="Anual"/>
        <s v="Mensual "/>
      </sharedItems>
    </cacheField>
    <cacheField name="Recursos" numFmtId="0">
      <sharedItems/>
    </cacheField>
    <cacheField name="Meta" numFmtId="0">
      <sharedItems containsDate="1" containsMixedTypes="1" minDate="1899-12-30T08:30:00" maxDate="1899-12-31T00:47:04"/>
    </cacheField>
    <cacheField name="Puntos de lectura" numFmtId="0">
      <sharedItems/>
    </cacheField>
    <cacheField name="Tipo de indicador" numFmtId="0">
      <sharedItems/>
    </cacheField>
    <cacheField name="Formula" numFmtId="0">
      <sharedItems/>
    </cacheField>
    <cacheField name="Escala de medición" numFmtId="0">
      <sharedItems/>
    </cacheField>
    <cacheField name="Fuente de datos" numFmtId="0">
      <sharedItems/>
    </cacheField>
    <cacheField name="Frecuencia de recolección datos" numFmtId="0">
      <sharedItems/>
    </cacheField>
    <cacheField name="Frecuencia de análisis de los datos" numFmtId="0">
      <sharedItems/>
    </cacheField>
    <cacheField name="MALO" numFmtId="0">
      <sharedItems/>
    </cacheField>
    <cacheField name="REGULAR" numFmtId="0">
      <sharedItems/>
    </cacheField>
    <cacheField name="BUENO" numFmtId="0">
      <sharedItems containsMixedTypes="1" containsNumber="1" minValue="0.01" maxValue="1"/>
    </cacheField>
    <cacheField name="EXCELENTE" numFmtId="0">
      <sharedItems containsMixedTypes="1" containsNumber="1" containsInteger="1" minValue="1" maxValue="1"/>
    </cacheField>
    <cacheField name="Proceso que suministran información y datos al indicador" numFmtId="0">
      <sharedItems/>
    </cacheField>
    <cacheField name="Responsable Calcular indicador" numFmtId="0">
      <sharedItems/>
    </cacheField>
    <cacheField name="Responsable de Analizar indicador" numFmtId="0">
      <sharedItems/>
    </cacheField>
    <cacheField name="Usuarios que utilizan la información (indicador)" numFmtId="0">
      <sharedItems/>
    </cacheField>
    <cacheField name="META (per.)" numFmtId="0">
      <sharedItems containsMixedTypes="1" containsNumber="1" minValue="0.01" maxValue="15"/>
    </cacheField>
    <cacheField name="Valor numerador" numFmtId="0">
      <sharedItems containsBlank="1" containsMixedTypes="1" containsNumber="1" minValue="0" maxValue="65997228515"/>
    </cacheField>
    <cacheField name="Valor denominador" numFmtId="0">
      <sharedItems containsBlank="1" containsMixedTypes="1" containsNumber="1" minValue="0" maxValue="107117393000"/>
    </cacheField>
    <cacheField name="RESULTADO " numFmtId="0">
      <sharedItems containsDate="1" containsBlank="1" containsMixedTypes="1" minDate="1900-01-01T15:58:11" maxDate="1900-01-04T13:50:04"/>
    </cacheField>
    <cacheField name="TENDENCIA_x000a_(&gt;=) (&lt;=)" numFmtId="0">
      <sharedItems containsBlank="1"/>
    </cacheField>
    <cacheField name="DESEMPEÑO" numFmtId="0">
      <sharedItems containsBlank="1"/>
    </cacheField>
    <cacheField name="ANALISIS Y OBSERVACIONES" numFmtId="0">
      <sharedItems containsBlank="1" longText="1"/>
    </cacheField>
    <cacheField name="Acción _x000a_Planteada" numFmtId="0">
      <sharedItems containsBlank="1"/>
    </cacheField>
    <cacheField name="META (per.)2" numFmtId="0">
      <sharedItems containsMixedTypes="1" containsNumber="1" minValue="0.01" maxValue="15"/>
    </cacheField>
    <cacheField name="Valor numerador3" numFmtId="0">
      <sharedItems containsBlank="1" containsMixedTypes="1" containsNumber="1" minValue="0" maxValue="71918839584"/>
    </cacheField>
    <cacheField name="Valor denominador4" numFmtId="0">
      <sharedItems containsBlank="1" containsMixedTypes="1" containsNumber="1" minValue="0" maxValue="107117393000"/>
    </cacheField>
    <cacheField name="RESULTADO 5" numFmtId="0">
      <sharedItems containsDate="1" containsBlank="1" containsMixedTypes="1" minDate="8840-07-12T09:59:11" maxDate="1899-12-30T00:00:00"/>
    </cacheField>
    <cacheField name="TENDENCIA_x000a_(&gt;=) (&lt;=)6" numFmtId="0">
      <sharedItems containsBlank="1"/>
    </cacheField>
    <cacheField name="DESEMPEÑO7" numFmtId="0">
      <sharedItems containsBlank="1"/>
    </cacheField>
    <cacheField name="ANALISIS Y OBSERVACIONES8" numFmtId="0">
      <sharedItems containsBlank="1" longText="1"/>
    </cacheField>
    <cacheField name="Acción _x000a_Planteada9" numFmtId="0">
      <sharedItems containsBlank="1"/>
    </cacheField>
    <cacheField name="META (per.)10" numFmtId="0">
      <sharedItems containsMixedTypes="1" containsNumber="1" minValue="0.01" maxValue="15"/>
    </cacheField>
    <cacheField name="Valor numerador11" numFmtId="0">
      <sharedItems containsBlank="1" containsMixedTypes="1" containsNumber="1" minValue="0" maxValue="98294768039"/>
    </cacheField>
    <cacheField name="Valor denominador12" numFmtId="0">
      <sharedItems containsBlank="1" containsMixedTypes="1" containsNumber="1" minValue="0" maxValue="107117393000"/>
    </cacheField>
    <cacheField name="RESULTADO 13" numFmtId="0">
      <sharedItems containsDate="1" containsBlank="1" containsMixedTypes="1" minDate="1899-12-31T00:00:00" maxDate="1900-01-01T22:37:04"/>
    </cacheField>
    <cacheField name="TENDENCIA_x000a_(&gt;=) (&lt;=)14" numFmtId="0">
      <sharedItems containsBlank="1" containsMixedTypes="1" containsNumber="1" containsInteger="1" minValue="1" maxValue="1"/>
    </cacheField>
    <cacheField name="DESEMPEÑO15" numFmtId="0">
      <sharedItems containsBlank="1"/>
    </cacheField>
    <cacheField name="ANALISIS Y OBSERVACIONES16" numFmtId="0">
      <sharedItems containsBlank="1" longText="1"/>
    </cacheField>
    <cacheField name="Acción _x000a_Planteada17" numFmtId="0">
      <sharedItems containsBlank="1" longText="1"/>
    </cacheField>
    <cacheField name="PROMEDIO MENSUAL 4to TRIMESTRE" numFmtId="0">
      <sharedItems containsDate="1" containsBlank="1" containsMixedTypes="1" minDate="1899-12-30T10:16:40" maxDate="1899-12-30T00:00:00"/>
    </cacheField>
    <cacheField name="RESULTADO 4to TRIMESTRE" numFmtId="0">
      <sharedItems containsDate="1" containsMixedTypes="1" minDate="8840-07-12T09:59:11" maxDate="1899-12-30T00:00:00"/>
    </cacheField>
    <cacheField name="DESEMPEÑO FINAL 4to TRIMESTRE" numFmtId="0">
      <sharedItems count="5">
        <s v="EXCELENTE"/>
        <s v="REGULAR"/>
        <s v="No aplica"/>
        <s v="BUENO"/>
        <s v="MALO"/>
      </sharedItems>
    </cacheField>
    <cacheField name="META (per.)3" numFmtId="0">
      <sharedItems containsDate="1" containsMixedTypes="1" minDate="1899-12-30T08:30:00" maxDate="1899-12-31T00:47:04"/>
    </cacheField>
    <cacheField name="Valor numerador4" numFmtId="0">
      <sharedItems containsBlank="1" containsMixedTypes="1" containsNumber="1" minValue="0" maxValue="44926799489"/>
    </cacheField>
    <cacheField name="Valor denominador5" numFmtId="0">
      <sharedItems containsBlank="1" containsMixedTypes="1" containsNumber="1" containsInteger="1" minValue="0" maxValue="107117393000"/>
    </cacheField>
    <cacheField name="RESULTADO 6" numFmtId="0">
      <sharedItems containsDate="1" containsBlank="1" containsMixedTypes="1" minDate="1899-12-31T00:00:00" maxDate="1899-12-30T00:00:00"/>
    </cacheField>
    <cacheField name="TENDENCIA_x000a_(&gt;=) (&lt;=)7" numFmtId="0">
      <sharedItems containsBlank="1"/>
    </cacheField>
    <cacheField name="DESEMPEÑO8" numFmtId="0">
      <sharedItems containsBlank="1"/>
    </cacheField>
    <cacheField name="ANALISIS Y OBSERVACIONES9" numFmtId="0">
      <sharedItems containsBlank="1" longText="1"/>
    </cacheField>
    <cacheField name="Acción _x000a_Planteada10" numFmtId="0">
      <sharedItems containsBlank="1" longText="1"/>
    </cacheField>
    <cacheField name="META (per.)211" numFmtId="0">
      <sharedItems containsDate="1" containsMixedTypes="1" minDate="1899-12-30T08:30:00" maxDate="1899-12-31T00:47:04"/>
    </cacheField>
    <cacheField name="Valor numerador312" numFmtId="0">
      <sharedItems containsBlank="1" containsMixedTypes="1" containsNumber="1" minValue="0" maxValue="52836481435"/>
    </cacheField>
    <cacheField name="Valor denominador413" numFmtId="0">
      <sharedItems containsBlank="1" containsMixedTypes="1" containsNumber="1" containsInteger="1" minValue="0" maxValue="107117393000"/>
    </cacheField>
    <cacheField name="RESULTADO 514" numFmtId="0">
      <sharedItems containsDate="1" containsBlank="1" containsMixedTypes="1" minDate="1899-12-31T15:48:11" maxDate="7182-11-18T08:18:04"/>
    </cacheField>
    <cacheField name="TENDENCIA_x000a_(&gt;=) (&lt;=)615" numFmtId="0">
      <sharedItems containsBlank="1"/>
    </cacheField>
    <cacheField name="DESEMPEÑO716" numFmtId="0">
      <sharedItems containsBlank="1"/>
    </cacheField>
    <cacheField name="ANALISIS Y OBSERVACIONES817" numFmtId="0">
      <sharedItems containsBlank="1" longText="1"/>
    </cacheField>
    <cacheField name="Acción _x000a_Planteada918" numFmtId="0">
      <sharedItems containsBlank="1"/>
    </cacheField>
    <cacheField name="META (per.)1019" numFmtId="0">
      <sharedItems containsDate="1" containsMixedTypes="1" minDate="1899-12-30T08:30:00" maxDate="1899-12-31T00:47:04"/>
    </cacheField>
    <cacheField name="Valor numerador1120" numFmtId="0">
      <sharedItems containsBlank="1" containsMixedTypes="1" containsNumber="1" minValue="0" maxValue="60088494530"/>
    </cacheField>
    <cacheField name="Valor denominador1221" numFmtId="0">
      <sharedItems containsBlank="1" containsMixedTypes="1" containsNumber="1" minValue="0" maxValue="107117393000"/>
    </cacheField>
    <cacheField name="RESULTADO 1322" numFmtId="0">
      <sharedItems containsDate="1" containsBlank="1" containsMixedTypes="1" minDate="1900-01-09T04:01:11" maxDate="1900-01-01T12:50:04"/>
    </cacheField>
    <cacheField name="TENDENCIA_x000a_(&gt;=) (&lt;=)1423" numFmtId="0">
      <sharedItems containsBlank="1"/>
    </cacheField>
    <cacheField name="DESEMPEÑO1524" numFmtId="0">
      <sharedItems containsBlank="1"/>
    </cacheField>
    <cacheField name="ANALISIS Y OBSERVACIONES1625" numFmtId="0">
      <sharedItems containsBlank="1" longText="1"/>
    </cacheField>
    <cacheField name="Acción _x000a_Planteada1726" numFmtId="0">
      <sharedItems containsBlank="1" longText="1"/>
    </cacheField>
    <cacheField name="PROMEDIO MENSUAL 3er TRIMESTRE" numFmtId="0">
      <sharedItems containsDate="1" containsBlank="1" containsMixedTypes="1" minDate="1899-12-30T00:00:00" maxDate="1899-12-30T00:00:00"/>
    </cacheField>
    <cacheField name="RESULTADO 3er TRIMESTRE" numFmtId="0">
      <sharedItems containsDate="1" containsMixedTypes="1" minDate="1899-12-30T00:00:00" maxDate="1900-01-01T12:50:04"/>
    </cacheField>
    <cacheField name="DESEMPEÑO FINAL 3er TRIMESTRE" numFmtId="0">
      <sharedItems count="5">
        <s v="EXCELENTE"/>
        <s v="No aplica"/>
        <s v="BUENO"/>
        <s v="REGULAR"/>
        <s v="MALO"/>
      </sharedItems>
    </cacheField>
    <cacheField name="META (per.)18" numFmtId="0">
      <sharedItems containsBlank="1" containsMixedTypes="1" containsNumber="1" minValue="0.01" maxValue="1"/>
    </cacheField>
    <cacheField name="Valor numerador19" numFmtId="0">
      <sharedItems containsBlank="1" containsMixedTypes="1" containsNumber="1" minValue="1" maxValue="23708756604"/>
    </cacheField>
    <cacheField name="Valor denominador20" numFmtId="0">
      <sharedItems containsBlank="1" containsMixedTypes="1" containsNumber="1" containsInteger="1" minValue="1" maxValue="107117393000"/>
    </cacheField>
    <cacheField name="RESULTADO 21" numFmtId="0">
      <sharedItems containsDate="1" containsBlank="1" containsMixedTypes="1" minDate="1900-01-06T06:41:03" maxDate="1899-12-30T00:00:00"/>
    </cacheField>
    <cacheField name="TENDENCIA_x000a_(&gt;=) (&lt;=)22" numFmtId="0">
      <sharedItems containsBlank="1"/>
    </cacheField>
    <cacheField name="DESEMPEÑO23" numFmtId="0">
      <sharedItems containsBlank="1"/>
    </cacheField>
    <cacheField name="ANALISIS Y OBSERVACIONES24" numFmtId="0">
      <sharedItems containsBlank="1" longText="1"/>
    </cacheField>
    <cacheField name="Acción _x000a_Planteada25" numFmtId="0">
      <sharedItems containsBlank="1"/>
    </cacheField>
    <cacheField name="META (per.)26" numFmtId="0">
      <sharedItems containsBlank="1" containsMixedTypes="1" containsNumber="1" minValue="0.01" maxValue="1"/>
    </cacheField>
    <cacheField name="Valor numerador27" numFmtId="0">
      <sharedItems containsBlank="1" containsMixedTypes="1" containsNumber="1" containsInteger="1" minValue="0" maxValue="28446553148"/>
    </cacheField>
    <cacheField name="Valor denominador28" numFmtId="0">
      <sharedItems containsBlank="1" containsMixedTypes="1" containsNumber="1" containsInteger="1" minValue="0" maxValue="107117393000"/>
    </cacheField>
    <cacheField name="RESULTADO 29" numFmtId="0">
      <sharedItems containsDate="1" containsBlank="1" containsMixedTypes="1" minDate="1900-01-08T13:07:11" maxDate="1900-01-02T21:29:04"/>
    </cacheField>
    <cacheField name="TENDENCIA_x000a_(&gt;=) (&lt;=)30" numFmtId="0">
      <sharedItems containsBlank="1"/>
    </cacheField>
    <cacheField name="DESEMPEÑO31" numFmtId="0">
      <sharedItems containsBlank="1"/>
    </cacheField>
    <cacheField name="ANALISIS Y OBSERVACIONES32" numFmtId="0">
      <sharedItems containsBlank="1" longText="1"/>
    </cacheField>
    <cacheField name="Acción _x000a_Planteada33" numFmtId="0">
      <sharedItems containsBlank="1" longText="1"/>
    </cacheField>
    <cacheField name="META (per.)34" numFmtId="0">
      <sharedItems containsBlank="1" containsMixedTypes="1" containsNumber="1" minValue="0.01" maxValue="80"/>
    </cacheField>
    <cacheField name="Valor numerador35" numFmtId="0">
      <sharedItems containsBlank="1" containsMixedTypes="1" containsNumber="1" minValue="0" maxValue="38823763547"/>
    </cacheField>
    <cacheField name="Valor denominador36" numFmtId="0">
      <sharedItems containsBlank="1" containsMixedTypes="1" containsNumber="1" minValue="0" maxValue="107117393000"/>
    </cacheField>
    <cacheField name="RESULTADO 37" numFmtId="0">
      <sharedItems containsDate="1" containsBlank="1" containsMixedTypes="1" minDate="1899-12-31T00:00:00" maxDate="1899-12-30T00:00:00"/>
    </cacheField>
    <cacheField name="TENDENCIA_x000a_(&gt;=) (&lt;=)38" numFmtId="0">
      <sharedItems containsBlank="1"/>
    </cacheField>
    <cacheField name="DESEMPEÑO39" numFmtId="0">
      <sharedItems containsBlank="1"/>
    </cacheField>
    <cacheField name="ANALISIS Y OBSERVACIONES40" numFmtId="0">
      <sharedItems containsBlank="1" longText="1"/>
    </cacheField>
    <cacheField name="Acción _x000a_Planteada41" numFmtId="0">
      <sharedItems containsBlank="1"/>
    </cacheField>
    <cacheField name="PROMEDIO MENSUAL 2do TRIMESTRE" numFmtId="0">
      <sharedItems containsDate="1" containsBlank="1" containsMixedTypes="1" minDate="1899-12-30T09:49:40" maxDate="1900-01-02T13:34:04"/>
    </cacheField>
    <cacheField name="RESULTADO 2do TRIMESTRE" numFmtId="0">
      <sharedItems containsDate="1" containsMixedTypes="1" minDate="1900-01-08T13:07:11" maxDate="1899-12-30T00:00:00"/>
    </cacheField>
    <cacheField name="DESEMPEÑO FINAL 2do TRIMESTRE" numFmtId="0">
      <sharedItems/>
    </cacheField>
    <cacheField name="META (per.)42" numFmtId="0">
      <sharedItems containsBlank="1" containsMixedTypes="1" containsNumber="1" minValue="0.01" maxValue="1"/>
    </cacheField>
    <cacheField name="Valor numerador43" numFmtId="0">
      <sharedItems containsBlank="1" containsMixedTypes="1" containsNumber="1" minValue="0" maxValue="9265302834"/>
    </cacheField>
    <cacheField name="Valor denominador44" numFmtId="0">
      <sharedItems containsBlank="1" containsMixedTypes="1" containsNumber="1" containsInteger="1" minValue="1" maxValue="108525393000"/>
    </cacheField>
    <cacheField name="RESULTADO 45" numFmtId="0">
      <sharedItems containsDate="1" containsBlank="1" containsMixedTypes="1" minDate="1899-12-31T00:00:00" maxDate="1900-01-06T20:22:04"/>
    </cacheField>
    <cacheField name="TENDENCIA_x000a_(&gt;=) (&lt;=)46" numFmtId="0">
      <sharedItems containsBlank="1" containsMixedTypes="1" containsNumber="1" minValue="0.08" maxValue="0.08"/>
    </cacheField>
    <cacheField name="DESEMPEÑO47" numFmtId="0">
      <sharedItems containsBlank="1"/>
    </cacheField>
    <cacheField name="ANALISIS Y OBSERVACIONES48" numFmtId="0">
      <sharedItems containsBlank="1" longText="1"/>
    </cacheField>
    <cacheField name="Acción _x000a_Planteada49" numFmtId="0">
      <sharedItems containsBlank="1"/>
    </cacheField>
    <cacheField name="META (per.)50" numFmtId="0">
      <sharedItems containsBlank="1" containsMixedTypes="1" containsNumber="1" minValue="0.01" maxValue="4"/>
    </cacheField>
    <cacheField name="Valor numerador51" numFmtId="0">
      <sharedItems containsBlank="1" containsMixedTypes="1" containsNumber="1" minValue="0" maxValue="14103263831"/>
    </cacheField>
    <cacheField name="Valor denominador52" numFmtId="0">
      <sharedItems containsBlank="1" containsMixedTypes="1" containsNumber="1" containsInteger="1" minValue="1" maxValue="108525393000"/>
    </cacheField>
    <cacheField name="RESULTADO 53" numFmtId="0">
      <sharedItems containsDate="1" containsBlank="1" containsMixedTypes="1" minDate="1900-01-02T04:21:11" maxDate="1900-01-07T02:19:04"/>
    </cacheField>
    <cacheField name="TENDENCIA_x000a_(&gt;=) (&lt;=)54" numFmtId="0">
      <sharedItems containsBlank="1" containsMixedTypes="1" containsNumber="1" minValue="0.12" maxValue="0.12"/>
    </cacheField>
    <cacheField name="DESEMPEÑO55" numFmtId="0">
      <sharedItems containsBlank="1"/>
    </cacheField>
    <cacheField name="ANALISIS Y OBSERVACIONES56" numFmtId="0">
      <sharedItems containsBlank="1" longText="1"/>
    </cacheField>
    <cacheField name="Acción _x000a_Planteada57" numFmtId="0">
      <sharedItems containsBlank="1" longText="1"/>
    </cacheField>
    <cacheField name="META (per.)58" numFmtId="0">
      <sharedItems containsBlank="1" containsMixedTypes="1" containsNumber="1" minValue="0.01" maxValue="15"/>
    </cacheField>
    <cacheField name="Valor numerador59" numFmtId="0">
      <sharedItems containsBlank="1" containsMixedTypes="1" containsNumber="1" minValue="0" maxValue="18208798132"/>
    </cacheField>
    <cacheField name="Valor denominador60" numFmtId="0">
      <sharedItems containsBlank="1" containsMixedTypes="1" containsNumber="1" containsInteger="1" minValue="0" maxValue="108525393000"/>
    </cacheField>
    <cacheField name="RESULTADO 61" numFmtId="0">
      <sharedItems containsDate="1" containsBlank="1" containsMixedTypes="1" minDate="1899-12-31T00:00:00" maxDate="1899-12-31T00:43:04"/>
    </cacheField>
    <cacheField name="TENDENCIA_x000a_(&gt;=) (&lt;=)62" numFmtId="0">
      <sharedItems containsBlank="1" containsMixedTypes="1" containsNumber="1" minValue="0.17" maxValue="0.17"/>
    </cacheField>
    <cacheField name="DESEMPEÑO63" numFmtId="0">
      <sharedItems containsBlank="1"/>
    </cacheField>
    <cacheField name="ANALISIS Y OBSERVACIONES64" numFmtId="0">
      <sharedItems containsBlank="1" longText="1"/>
    </cacheField>
    <cacheField name="Acción _x000a_Planteada65" numFmtId="0">
      <sharedItems containsBlank="1"/>
    </cacheField>
    <cacheField name="PROMEDIO MENSUAL 1er TRIMESTRE" numFmtId="0">
      <sharedItems containsDate="1" containsBlank="1" containsMixedTypes="1" minDate="1899-12-31T00:00:00" maxDate="1900-01-02T07:21:04"/>
    </cacheField>
    <cacheField name="RESULTADO 1er TRIMESTRE" numFmtId="0">
      <sharedItems containsDate="1" containsMixedTypes="1" minDate="1900-01-02T04:21:11" maxDate="1899-12-31T00:43:04"/>
    </cacheField>
    <cacheField name="DESEMPEÑO FINAL 1erTRIMESTRE" numFmtId="0">
      <sharedItems/>
    </cacheField>
  </cacheFields>
  <extLst>
    <ext xmlns:x14="http://schemas.microsoft.com/office/spreadsheetml/2009/9/main" uri="{725AE2AE-9491-48be-B2B4-4EB974FC3084}">
      <x14:pivotCacheDefinition pivotCacheId="2"/>
    </ext>
  </extLst>
</pivotCacheDefinition>
</file>

<file path=xl/pivotCache/pivotCacheRecords1.xml><?xml version="1.0" encoding="utf-8"?>
<pivotCacheRecords xmlns="http://schemas.openxmlformats.org/spreadsheetml/2006/main" xmlns:r="http://schemas.openxmlformats.org/officeDocument/2006/relationships" count="62">
  <r>
    <n v="1"/>
    <x v="0"/>
    <s v="Gestión de las Comunicaciones Internas y Externas"/>
    <x v="0"/>
    <x v="0"/>
    <x v="0"/>
    <s v="Evaluar la capacidad operativa del área de comunicaciones y prensa, frente al diseño y divulgación de piezas comunicativas"/>
    <x v="0"/>
    <s v="Personal y Tecnológico (Computador)"/>
    <n v="0.9"/>
    <s v="Final de cada proceso"/>
    <s v="Eficacia"/>
    <s v="(Piezas de comunicación internas y externas realizadas / Piezas de comunicación programadas)*100"/>
    <s v="Porcentaje"/>
    <s v="Consolidado de piezas de comunicación realizadas"/>
    <s v="Mensual"/>
    <s v="Mensual"/>
    <s v="&lt;70%"/>
    <s v="≥70% y ≤90%"/>
    <s v="&gt;90%"/>
    <s v="(=100%)"/>
    <s v="Oficina de Comunicaciones y Prensa"/>
    <s v="Encargado de gestionar las piezas de comunicación"/>
    <s v="Líder Oficina de Comunicaciones y Prensa"/>
    <s v="Todas las Dependencias_x000a_Ciudadano"/>
    <m/>
    <m/>
    <m/>
    <m/>
    <m/>
    <m/>
    <m/>
    <m/>
    <m/>
    <m/>
    <m/>
    <m/>
    <m/>
    <m/>
    <m/>
    <m/>
    <n v="0.9"/>
    <n v="433"/>
    <n v="433"/>
    <n v="1"/>
    <s v="&gt;"/>
    <s v="Alto"/>
    <s v="Durante el II trimestre del año en curso el área de Prensa y Comunicaciones realizó entre Videos y piezas gráficas un total de 433."/>
    <m/>
    <m/>
    <n v="1"/>
    <x v="0"/>
    <m/>
    <m/>
    <m/>
    <m/>
    <m/>
    <m/>
    <m/>
    <m/>
    <m/>
    <m/>
    <m/>
    <m/>
    <m/>
    <m/>
    <m/>
    <m/>
    <n v="0.9"/>
    <n v="314"/>
    <n v="314"/>
    <n v="1"/>
    <s v="mayo"/>
    <s v="EXCELENTE"/>
    <s v="En el primer Trimestre del año 2018, se realizarón 314 piezas, cumpliendo con el objetivo planteado para el periodo."/>
    <m/>
    <m/>
    <n v="1"/>
    <x v="0"/>
  </r>
  <r>
    <n v="2"/>
    <x v="0"/>
    <s v="Evaluación Independiente"/>
    <x v="1"/>
    <x v="0"/>
    <x v="1"/>
    <s v="Generar en los servidores una actitud de hacer bien las cosas en condiciones de justicia, calidad, oportunidad, participación y transparencia"/>
    <x v="1"/>
    <s v="Humanos, físicos y Tecnológicos "/>
    <n v="1"/>
    <s v="Final de cada actividad, el indicador se calcula sobre las actividades finalizadas"/>
    <s v="Eficacia"/>
    <s v="Número de Actividades de fomento de control Realizadas/Número de Actividades de fomento de control Programadas)*100"/>
    <s v="Porcentaje"/>
    <s v="Actas de capacitación _x000a_plegables, correos electrónicos tip´s o actividades realizadas."/>
    <s v="Trimestral"/>
    <s v="Trimestral"/>
    <s v="&lt;=50%"/>
    <s v="&gt;50%"/>
    <s v="&gt;=90%"/>
    <n v="1"/>
    <s v="Evaluación y mejora continua"/>
    <s v="Profesional 219 grado 20"/>
    <s v="Jefe de la Oficina de Control Interno"/>
    <s v="Alta Dirección_x000a_Oficina Asesora de Planeación_x000a_Jefe de la Oficina de Control Interno_x000a_Profesionales de la Oficina de Control Interno"/>
    <m/>
    <m/>
    <m/>
    <m/>
    <m/>
    <m/>
    <m/>
    <m/>
    <m/>
    <m/>
    <m/>
    <m/>
    <m/>
    <m/>
    <m/>
    <m/>
    <n v="1"/>
    <n v="3"/>
    <n v="3"/>
    <n v="1"/>
    <s v="="/>
    <s v="Excelente"/>
    <s v="Para el primer semestre la OCI realizó sensibilización en el uso de la herramienta plan de mejoramiento institucional, se publicaron dos sopas de letras en   el hidrante una en el mes de abril y la otra en el mes de mayo con temas para fortalecer la cultura del control."/>
    <m/>
    <m/>
    <n v="1"/>
    <x v="0"/>
    <m/>
    <m/>
    <m/>
    <m/>
    <m/>
    <m/>
    <m/>
    <m/>
    <m/>
    <m/>
    <m/>
    <m/>
    <m/>
    <m/>
    <m/>
    <m/>
    <s v="No aplica"/>
    <s v="No aplica"/>
    <s v="No aplica"/>
    <s v="No aplica"/>
    <s v="No aplica"/>
    <s v="No aplica"/>
    <s v="No aplica"/>
    <m/>
    <m/>
    <s v="No aplica"/>
    <x v="1"/>
  </r>
  <r>
    <n v="3"/>
    <x v="0"/>
    <s v="Evaluación Independiente"/>
    <x v="1"/>
    <x v="0"/>
    <x v="2"/>
    <s v="Controlar el cumplimiento del cronograma de las actividades a desarrollar en la vigencia"/>
    <x v="1"/>
    <s v="Humanos, físicos y Tecnológicos "/>
    <n v="1"/>
    <s v="Final de cada actividad, el indicador se calcula sobre las actividades finalizadas"/>
    <s v="Eficiencia"/>
    <s v="(Número de actividades terminadas en los tiempos programados en el período/Número de actividades a terminar programadas en el período) *100"/>
    <s v="Porcentaje"/>
    <s v="Actas, reportes electrónicos e informes que reposan el archivo de la Oficina,  producto de las diferentes tareas realizadas"/>
    <s v="Trimestral"/>
    <s v="Trimestral"/>
    <s v="&lt;=50%"/>
    <s v="&gt;50%"/>
    <s v="&gt;=90%"/>
    <n v="1"/>
    <s v="Evaluación y mejora continua"/>
    <s v="Profesional 219 grado 20"/>
    <s v="Jefe de la Oficina de Control Interno"/>
    <s v="Secretaría General de la Alcaldía Mayor_x000a_Alta Dirección_x000a_Oficina Asesora de Planeación_x000a_Jefe de la Oficina de Control Interno_x000a_Profesionales de la Oficina de Control Interno"/>
    <m/>
    <m/>
    <m/>
    <m/>
    <m/>
    <m/>
    <m/>
    <m/>
    <m/>
    <m/>
    <m/>
    <m/>
    <m/>
    <m/>
    <m/>
    <m/>
    <n v="1"/>
    <n v="44"/>
    <n v="53"/>
    <n v="0.83018867924528306"/>
    <s v="&lt;"/>
    <s v="Regular"/>
    <s v="La Oci programó para el primer semestre  53 actividades de las cuales ejecuto 44 al 100%,  debido a demoras en la entrega de la información por parte de las dependencias en algunos casos y la visita del Ente  de Control (Contraloría de Bogotá) quien requiere permanente información, las activiaddes incumplidas fueron reprogramadas para ejecutar en el segundo semestre de la vigencia 2018"/>
    <m/>
    <m/>
    <n v="0.83018867924528306"/>
    <x v="0"/>
    <m/>
    <m/>
    <m/>
    <m/>
    <m/>
    <m/>
    <m/>
    <m/>
    <m/>
    <m/>
    <m/>
    <m/>
    <m/>
    <m/>
    <m/>
    <m/>
    <s v="No aplica"/>
    <s v="No aplica"/>
    <s v="No aplica"/>
    <s v="No aplica"/>
    <s v="No aplica"/>
    <s v="No aplica"/>
    <s v="No aplica"/>
    <m/>
    <m/>
    <s v="No aplica"/>
    <x v="1"/>
  </r>
  <r>
    <n v="4"/>
    <x v="0"/>
    <s v="Evaluación Independiente"/>
    <x v="2"/>
    <x v="1"/>
    <x v="3"/>
    <s v="Identificar los riesgos que se materializan, debido al incumplimiento de los controles por parte de las responsables "/>
    <x v="1"/>
    <s v="Personal y Tecnológico (Computador)"/>
    <n v="0.15"/>
    <s v="Seguimiento durante el proceso a los controles para mitigar la materialización de los riesgos"/>
    <s v="Eficiencia"/>
    <s v="(Número de riesgos materializados / Número total de riesgos del periodo anterior)*100 "/>
    <s v="Porcentaje"/>
    <s v="Matriz de seguimiento a los Riesgos la UAECOB"/>
    <s v="Trimestral"/>
    <s v="Trimestral"/>
    <s v="&gt;20%"/>
    <s v="&gt;15% y  &lt;=20%"/>
    <s v="&lt;=15%"/>
    <s v="&lt;=10%"/>
    <s v="Área de Mejora Continua de la OAP"/>
    <s v="Área de Mejora Continua de la OAP"/>
    <s v="Área de Mejora Continua de la OAP"/>
    <s v="Responsables Dependencias de la UAECOB"/>
    <m/>
    <m/>
    <m/>
    <m/>
    <m/>
    <m/>
    <m/>
    <m/>
    <m/>
    <m/>
    <m/>
    <m/>
    <m/>
    <m/>
    <m/>
    <m/>
    <n v="0.15"/>
    <n v="0"/>
    <n v="0"/>
    <n v="0"/>
    <s v="&lt;"/>
    <s v="Excelente"/>
    <s v="Durante el primer semestre los líderes de proceso no han reportado situaciones que evidencien la materialización de los riesgos identificados en cada uno de sus procesos. Sin embargo, desde el equipo de mejora continua se ha realizado el seguimiento y acompañamiento en lo concerniento al monitoreo y acciones de control definidas en cada uno de los procesos. "/>
    <s v="Incentivar la cultura de control con el propósito de tomar acciones preventivas y correctivas en lo relacionado con la Gestión del Riesgo en los procesos de la Entidad."/>
    <m/>
    <n v="0"/>
    <x v="0"/>
    <m/>
    <m/>
    <m/>
    <m/>
    <m/>
    <m/>
    <m/>
    <m/>
    <m/>
    <m/>
    <m/>
    <m/>
    <m/>
    <m/>
    <m/>
    <m/>
    <s v="No aplica"/>
    <s v="No aplica"/>
    <s v="No aplica"/>
    <s v="No aplica"/>
    <s v="No aplica"/>
    <s v="No aplica"/>
    <s v="No aplica"/>
    <m/>
    <m/>
    <s v="No aplica"/>
    <x v="1"/>
  </r>
  <r>
    <n v="5"/>
    <x v="0"/>
    <s v="Gestión de las Comunicaciones Internas y Externas"/>
    <x v="2"/>
    <x v="0"/>
    <x v="4"/>
    <s v="Medir el cumplimiento en la atención de incidentes reportados a la mesa de ayuda mediante el aplicativo ARANDA"/>
    <x v="2"/>
    <s v="*Reportes Aplicativo Aranda._x000a_*Personal Mesa de Ayuda"/>
    <n v="1"/>
    <s v="Final del proceso de atención a incidentes"/>
    <s v="Eficacia"/>
    <s v="(Casos atendidos a satisfacción/ No. de casos reportados)*100"/>
    <s v="Porcentaje"/>
    <s v="Aplicativo ARANDA"/>
    <s v="Diaria"/>
    <s v="Mensual"/>
    <s v="&lt; 75%"/>
    <s v="(&gt;= 75% y &lt; 85%)"/>
    <s v="(&gt;= 85% y &lt; 100%)"/>
    <s v="(= 100%)"/>
    <s v="Mesa de ayuda, Área de tecnología OAP"/>
    <s v="Andrés Veloza Garibello"/>
    <s v="Mariano Garrido"/>
    <s v="Oficina Asesora de Planeación"/>
    <n v="1"/>
    <n v="349"/>
    <n v="377"/>
    <n v="0.92572944297082227"/>
    <s v="&lt;"/>
    <s v="BUENO"/>
    <s v="Todos los casos fueron calificados como Excelente (349) y como Bueno (28), cabe resaltar que NINGÚN servicio fue calificado como regular o malo"/>
    <s v="Mejoramiento contínuo en aras de llegar al 100%"/>
    <n v="1"/>
    <n v="289"/>
    <n v="301"/>
    <n v="0.96013289036544847"/>
    <s v="&lt;"/>
    <s v="BUENO"/>
    <s v="Todos los casos fueron calificados como Excelente (289) y como Bueno (12), cabe resaltar que NINGÚN servicio fue calificado como regular o malo"/>
    <s v="Mejoramiento contínuo en aras de llegar al 100%"/>
    <n v="1"/>
    <n v="182"/>
    <n v="192"/>
    <n v="0.94791666666666663"/>
    <s v="&lt;"/>
    <s v="BUENO"/>
    <s v="Todos los casos fueron calificados como Excelente (182) y como Bueno (10), cabe resaltar que NINGÚN servicio fue calificado como regular o malo"/>
    <s v="Mejoramiento contínuo en aras de llegar al 100%"/>
    <n v="0.94459300000097912"/>
    <n v="0.94459300000097912"/>
    <x v="1"/>
    <n v="1"/>
    <n v="531"/>
    <n v="552"/>
    <n v="0.96195652173913049"/>
    <s v="&gt;"/>
    <s v=" BUENO"/>
    <s v="Todos los casos fueron calificados como Excelente (531) y como Bueno (21), cabe resaltar que NINGÚN servicio fue calificado como regular o malo"/>
    <s v="Mejoramiento contínuo en aras de llegar al 100%"/>
    <n v="1"/>
    <n v="572"/>
    <n v="587"/>
    <n v="0.97444633730834751"/>
    <s v="&gt;"/>
    <s v="BUENO"/>
    <s v="Todos los casos fueron calificados como Excelente (587) y como Bueno (15), cabe resaltar que NINGÚN servicio fue calificado como regular o malo"/>
    <s v="Mejoramiento contínuo en aras de llegar al 100%"/>
    <n v="1"/>
    <n v="388"/>
    <n v="397"/>
    <n v="0.97732997481108308"/>
    <s v="&gt;"/>
    <s v="BUENO"/>
    <s v="Todos los casos fueron calificados como Excelente (388) y como Bueno (9), cabe resaltar que NINGÚN servicio fue calificado como regular o malo"/>
    <s v="Mejoramiento contínuo en aras de llegar al 100%"/>
    <n v="0.97124427795285373"/>
    <n v="0.97124427795285373"/>
    <x v="2"/>
  </r>
  <r>
    <n v="6"/>
    <x v="0"/>
    <s v="Gestión de las Comunicaciones Internas y Externas"/>
    <x v="2"/>
    <x v="0"/>
    <x v="5"/>
    <s v="Medir la disponibilidad de las herramientas de alojamiento e infraestructura relacionada con los servidores de la Entidad"/>
    <x v="2"/>
    <s v="*Reportes de los propios servidores (logs, etc.)_x000a_*Informes mensuales de incidentes"/>
    <n v="1"/>
    <s v="Final del proceso "/>
    <s v="Eficacia"/>
    <s v="(Tiempo total de disponibilidad de servidores / Tiempo total de operación) *100"/>
    <s v="Porcentaje"/>
    <s v="Herramientas servidores e informes mensuales de incidentes"/>
    <s v="Semanal"/>
    <s v="Mensual"/>
    <s v="&lt; 75%"/>
    <s v="(&gt;= 75% y &lt; 85%)"/>
    <s v="(&gt;= 85% y &lt; 100%)"/>
    <s v="(= 100%)"/>
    <s v="Oficina de infraestructura"/>
    <s v="Andrés Veloza Garibello"/>
    <s v="Mariano Garrido"/>
    <s v="Oficina Asesora de Planeación"/>
    <n v="1"/>
    <n v="714"/>
    <n v="720"/>
    <n v="0.9916666666666667"/>
    <s v="&lt;"/>
    <s v="BUENO"/>
    <s v="Indicador dentro de los límites permitidos"/>
    <s v="Mejoramiento contínuo en aras de llegar al 100%"/>
    <n v="1"/>
    <n v="714"/>
    <n v="720"/>
    <n v="0.9916666666666667"/>
    <s v="&lt;"/>
    <s v="BUENO"/>
    <s v="Indicador dentro de los límites permitidos"/>
    <s v="Mejoramiento contínuo en aras de llegar al 100%"/>
    <n v="1"/>
    <n v="714"/>
    <n v="720"/>
    <n v="0.9916666666666667"/>
    <s v="&lt;"/>
    <s v="BUENO"/>
    <s v="Indicador dentro de los límites permitidos"/>
    <s v="Mejoramiento contínuo en aras de llegar al 100%"/>
    <n v="0.9916666666666667"/>
    <n v="0.9916666666666667"/>
    <x v="1"/>
    <n v="1"/>
    <n v="711"/>
    <n v="720"/>
    <n v="0.98750000000000004"/>
    <s v="&gt;"/>
    <s v=" BUENO"/>
    <s v="Indicador dentro de los límites permitidos"/>
    <s v="Mejoramiento contínuo en aras de llegar al 100%"/>
    <n v="1"/>
    <n v="711"/>
    <n v="720"/>
    <n v="0.98750000000000004"/>
    <s v="&gt;"/>
    <s v="BUENO"/>
    <s v="Indicador dentro de los límites permitidos"/>
    <s v="Mejoramiento contínuo en aras de llegar al 100%"/>
    <n v="1"/>
    <n v="711"/>
    <n v="720"/>
    <n v="0.98750000000000004"/>
    <s v="&gt;"/>
    <s v="BUENO"/>
    <s v="Indicador dentro de los límites permitidos"/>
    <m/>
    <n v="0.98750000000000016"/>
    <n v="0.98750000000000016"/>
    <x v="2"/>
  </r>
  <r>
    <n v="7"/>
    <x v="0"/>
    <s v="Gestión de las Comunicaciones Internas y Externas"/>
    <x v="2"/>
    <x v="0"/>
    <x v="6"/>
    <s v="Medir la disponibilidad de los canales de acceso a internet"/>
    <x v="2"/>
    <s v="*Informes mensuales de desempeño del servicio_x000a_*Informe de desempeño del ISP"/>
    <n v="1"/>
    <s v="Final del proceso "/>
    <s v="Eficacia"/>
    <s v="(Tiempo total de disponibilidad de servicio / Tiempo total de operación) *100"/>
    <s v="Porcentaje"/>
    <s v="*Informes mensuales de desempeño del servicio_x000a_*Informe de desempeño del ISP"/>
    <s v="Semanal"/>
    <s v="Mensual"/>
    <s v="&lt; 75%"/>
    <s v="(&gt;= 75% y &lt; 85%)"/>
    <s v="(&gt;= 85% y &lt; 100%)"/>
    <s v="(= 100%)"/>
    <s v="Oficina de infraestructura"/>
    <s v="Andrés Veloza Garibello"/>
    <s v="Mariano Garrido"/>
    <s v="Oficina Asesora de Planeación"/>
    <n v="1"/>
    <n v="717"/>
    <n v="720"/>
    <n v="0.99583333333333335"/>
    <s v="="/>
    <s v="EXCELENTE"/>
    <s v="Meta cumplida"/>
    <s v="Mantenimiento del servicio"/>
    <n v="1"/>
    <n v="718"/>
    <n v="720"/>
    <n v="0.99722222222222223"/>
    <s v="="/>
    <s v="EXCELENTE"/>
    <s v="Meta cumplida"/>
    <s v="Mantenimiento del servicio"/>
    <n v="1"/>
    <m/>
    <m/>
    <n v="0"/>
    <s v="No aplica"/>
    <s v="No aplica"/>
    <s v="El ISP aún no provee información sobre el mes de junio"/>
    <m/>
    <n v="0.66435185185185186"/>
    <n v="0.66435185185185186"/>
    <x v="2"/>
    <n v="1"/>
    <n v="718"/>
    <n v="720"/>
    <n v="0.99722222222222223"/>
    <s v="&gt;"/>
    <s v="BUENO"/>
    <s v="Meta cumplida"/>
    <m/>
    <n v="1"/>
    <n v="718"/>
    <n v="720"/>
    <n v="0.99722222222222223"/>
    <s v="&gt;"/>
    <s v="EXCELENTE"/>
    <s v="Meta cumplida"/>
    <s v="Mantenimiento del servicio"/>
    <n v="1"/>
    <n v="0"/>
    <n v="0"/>
    <n v="0"/>
    <s v="="/>
    <s v="MALO"/>
    <s v="Pendiente reporte de ETB en el mes de abril."/>
    <m/>
    <n v="0.66481481481481486"/>
    <n v="0.66481481481481486"/>
    <x v="3"/>
  </r>
  <r>
    <n v="8"/>
    <x v="0"/>
    <s v="Gestión de las Comunicaciones Internas y Externas"/>
    <x v="2"/>
    <x v="0"/>
    <x v="7"/>
    <s v="Medir el cumplimiento en la atención a requerimientos sobre los aplicativos existentes o a desarrollar"/>
    <x v="2"/>
    <s v="*Informe mensual de requerimientos solicitados"/>
    <n v="1"/>
    <s v="Final del proceso"/>
    <s v="Eficacia"/>
    <s v="(Casos atendidos a satisfacción/ No. de casos reportados)*100"/>
    <s v="Porcentaje"/>
    <s v="Informe mensual + Aplicación Aranda"/>
    <s v="Semanal"/>
    <s v="Mensual"/>
    <s v="&lt; 75%"/>
    <s v="(&gt; 75% y &lt; 85%)"/>
    <s v="(&gt; 85% y &lt; 100%)"/>
    <s v="(= 100%)"/>
    <s v="GRT"/>
    <s v="Andrés Veloza Garibello"/>
    <s v="Mariano Garrido"/>
    <s v="Oficina Asesora de Planeación"/>
    <n v="1"/>
    <m/>
    <m/>
    <s v="No aplica"/>
    <s v="No aplica"/>
    <s v="No aplica"/>
    <s v="No hubo requerimientos de software en este periodo"/>
    <m/>
    <m/>
    <m/>
    <m/>
    <s v="No aplica"/>
    <m/>
    <m/>
    <s v="No hubo requerimientos de software en este periodo"/>
    <m/>
    <m/>
    <m/>
    <m/>
    <s v="No aplica"/>
    <m/>
    <m/>
    <s v="No hubo requerimientos de software en este periodo"/>
    <m/>
    <s v="No aplica"/>
    <s v="No aplica"/>
    <x v="3"/>
    <n v="1"/>
    <s v="No aplica"/>
    <s v="No aplica"/>
    <s v="No aplica"/>
    <s v="No aplica"/>
    <s v="No aplica"/>
    <s v="No hay requerimientos registrados en el mes"/>
    <m/>
    <n v="1"/>
    <s v="No aplica"/>
    <s v="No aplica"/>
    <s v="No aplica"/>
    <s v="No aplica"/>
    <s v="No aplica"/>
    <s v="No hay requerimientos registrados en el mes"/>
    <m/>
    <n v="1"/>
    <s v="No aplica"/>
    <s v="No aplica"/>
    <s v="No aplica"/>
    <s v="No aplica"/>
    <s v="No aplica"/>
    <s v="No hay requerimientos registrados en el mes"/>
    <m/>
    <s v="No aplica"/>
    <s v="No aplica"/>
    <x v="1"/>
  </r>
  <r>
    <n v="9"/>
    <x v="0"/>
    <s v="Gestión Estratégica"/>
    <x v="2"/>
    <x v="1"/>
    <x v="8"/>
    <s v="Verificar el cumplimiento ponderado de las metas de los productos programados en el plan de acción Institucional"/>
    <x v="0"/>
    <s v="*Personal_x000a_*Físicos_x000a_*Tecnológicos "/>
    <n v="1"/>
    <s v="Al finalizar del cierre trimestral con el reporte por parte de las Dependencias."/>
    <s v="Eficacia"/>
    <s v="PROMEDIO (Avance ponderado de los productos de los planes de acción por Dependencia que hacen parte del Plan de Acción Institucional."/>
    <s v="Porcentaje"/>
    <s v="Formato de Reporte y seguimiento trimestral al Plan de acción Institucional."/>
    <s v="Monitoreo mensual "/>
    <s v="Mensual"/>
    <s v="&lt;=60%"/>
    <s v="(&gt; 60% y &lt;=80%)"/>
    <s v="(&gt;80% y &lt;100%)"/>
    <s v="(=100%)"/>
    <s v="Grupo de Gestión Estratégica"/>
    <s v="Responsable Seguimiento al Plan de Acción Institucional"/>
    <s v="Responsable Seguimiento al Plan de Acción Institucional"/>
    <s v="Todas las Dependencias de la Entidad."/>
    <m/>
    <m/>
    <m/>
    <m/>
    <m/>
    <m/>
    <m/>
    <m/>
    <m/>
    <m/>
    <m/>
    <m/>
    <m/>
    <m/>
    <m/>
    <m/>
    <n v="1"/>
    <n v="0"/>
    <n v="0"/>
    <n v="0.94"/>
    <s v="&gt;"/>
    <s v="BUENO"/>
    <s v="Corresponde al avance ponderado de los productos del Plan de Acción en referencia al avance de las metas establecidas."/>
    <m/>
    <m/>
    <n v="0.94"/>
    <x v="1"/>
    <m/>
    <m/>
    <m/>
    <m/>
    <m/>
    <m/>
    <m/>
    <m/>
    <m/>
    <m/>
    <m/>
    <m/>
    <m/>
    <m/>
    <m/>
    <m/>
    <n v="1"/>
    <n v="0"/>
    <n v="0"/>
    <n v="0.8"/>
    <s v="&lt;"/>
    <s v="REGULAR"/>
    <s v="Corresponde al avance ponderado de los productos del Plan de Acción en referencia al avance de las metas establecidas."/>
    <m/>
    <m/>
    <n v="0.8"/>
    <x v="4"/>
  </r>
  <r>
    <n v="10"/>
    <x v="0"/>
    <s v="Gestión Estratégica"/>
    <x v="2"/>
    <x v="1"/>
    <x v="9"/>
    <s v="Verificar el cumplimiento ponderado de todas las actividades que hacen parte del plan de acción Institucional."/>
    <x v="0"/>
    <s v="*Personal_x000a_*Físicos_x000a_*Tecnológicos "/>
    <n v="1"/>
    <s v="Al finalizar del cierre trimestral con el reporte por parte de las Dependencias."/>
    <s v="Eficacia"/>
    <s v="PROMEDIO (Avance ponderado de las actividades de los planes de acción por Dependencia que hacen parte del Plan de Acción Institucional."/>
    <s v="Porcentaje"/>
    <s v="Formato de Reporte y seguimiento trimestral al Plan de acción Institucional."/>
    <s v="Monitoreo mensual "/>
    <s v="Mensual"/>
    <s v="&lt;=60%"/>
    <s v="(&gt; 60% y &lt;=80%)"/>
    <s v="(&gt;80% y &lt;100%)"/>
    <s v="(=100%)"/>
    <s v="Grupo de Gestión Estratégica"/>
    <s v="Responsable Seguimiento al Plan de Acción Institucional"/>
    <s v="Responsable Seguimiento al Plan de Acción Institucional"/>
    <s v="Todas las Dependencias de la Entidad."/>
    <m/>
    <m/>
    <m/>
    <m/>
    <m/>
    <m/>
    <m/>
    <m/>
    <m/>
    <m/>
    <m/>
    <m/>
    <m/>
    <m/>
    <m/>
    <m/>
    <n v="1"/>
    <n v="0"/>
    <n v="0"/>
    <n v="0.55000000000000004"/>
    <s v="&gt;"/>
    <s v="Regular"/>
    <s v="Corresponde al avance ponderado de todas las actividades del Plan de Acción."/>
    <m/>
    <m/>
    <n v="0.55000000000000004"/>
    <x v="4"/>
    <m/>
    <m/>
    <m/>
    <m/>
    <m/>
    <m/>
    <m/>
    <m/>
    <m/>
    <m/>
    <m/>
    <m/>
    <m/>
    <m/>
    <m/>
    <m/>
    <n v="1"/>
    <n v="0"/>
    <n v="0"/>
    <n v="0.45"/>
    <s v="&lt;"/>
    <s v="MALO"/>
    <s v="Corresponde al avance ponderado de todas las actividades del Plan de Acción."/>
    <m/>
    <m/>
    <n v="0.45"/>
    <x v="3"/>
  </r>
  <r>
    <n v="11"/>
    <x v="0"/>
    <s v="Gestión Estratégica"/>
    <x v="2"/>
    <x v="1"/>
    <x v="10"/>
    <s v="verificar que actividades debieron cumplirse en el periodo evaluado"/>
    <x v="0"/>
    <s v="*Personal_x000a_*Físicos_x000a_*Tecnológicos "/>
    <n v="1"/>
    <s v="Al finalizar del cierre trimestral con el reporte por parte de las Dependencias."/>
    <s v="Eficacia"/>
    <s v="PROMEDIO (Avance ponderado de las actividades del periodo evaluado de los planes de acción por Dependencia que hacen parte del Plan de Acción Institucional."/>
    <s v="Porcentaje"/>
    <s v="Formato de Reporte y seguimiento trimestral al Plan de acción Institucional."/>
    <s v="Monitoreo mensual "/>
    <s v="Mensual"/>
    <s v="&lt;=60%"/>
    <s v="(&gt; 60% y &lt;=80%)"/>
    <s v="(&gt;80% y &lt;100%)"/>
    <s v="(=100%)"/>
    <s v="Grupo de Gestión Estratégica"/>
    <s v="Responsable Seguimiento al Plan de Acción Institucional"/>
    <s v="Responsable Seguimiento al Plan de Acción Institucional"/>
    <s v="Todas las Dependencias de la Entidad."/>
    <m/>
    <m/>
    <m/>
    <m/>
    <m/>
    <m/>
    <m/>
    <m/>
    <m/>
    <m/>
    <m/>
    <m/>
    <m/>
    <m/>
    <m/>
    <m/>
    <n v="1"/>
    <n v="0"/>
    <n v="0"/>
    <n v="0.67"/>
    <s v="&lt;"/>
    <s v="Regular"/>
    <s v="Corresponde al avance ponderado de las actividades a cumplir en el periodo del Plan de Acción."/>
    <m/>
    <m/>
    <n v="0.67"/>
    <x v="4"/>
    <m/>
    <m/>
    <m/>
    <m/>
    <m/>
    <m/>
    <m/>
    <m/>
    <m/>
    <m/>
    <m/>
    <m/>
    <m/>
    <m/>
    <m/>
    <m/>
    <n v="1"/>
    <n v="0"/>
    <n v="0"/>
    <n v="0.8"/>
    <s v="&lt;"/>
    <s v="REGULAR"/>
    <s v="Corresponde al avance ponderado de las actividades a cumplir en el periodo del Plan de Acción."/>
    <m/>
    <m/>
    <n v="0.8"/>
    <x v="4"/>
  </r>
  <r>
    <n v="12"/>
    <x v="0"/>
    <s v="Gestión Estratégica"/>
    <x v="2"/>
    <x v="1"/>
    <x v="11"/>
    <s v="Realizar el seguimiento a los compromisos de las Dependencias responsables de la ejecución presupuestal de los proyectos de inversión."/>
    <x v="0"/>
    <s v="*Personal_x000a_*Físicos_x000a_*Tecnológicos "/>
    <n v="0.9"/>
    <s v="Durante el proceso en el marco de los comités de contratación y /o Directivos se le realiza seguimiento y control a la ejecución de los Proyectos de inversión"/>
    <s v="Eficacia"/>
    <s v="(Porcentaje comprometido del presupuesto de inversión asignado/ Porcentaje programado del presupuesto de inversión en el periodo)*100"/>
    <s v="Porcentaje"/>
    <s v="*Predis (Presupuesto Distrital SDH)_x000a_*Matriz base Plan de Contratación"/>
    <s v="Semanal"/>
    <s v="Mensual"/>
    <s v="&lt;70%"/>
    <s v="(&gt;= 70% y &lt;85%)"/>
    <s v="(&gt;= 85% y &lt;=95%)"/>
    <s v="(=100%)"/>
    <s v="Grupo de Gestión Estratégica"/>
    <s v="Responsables seguimiento Predis y Presupuesto de Inversión."/>
    <s v="Responsables seguimiento Predis y Presupuesto de Inversión."/>
    <s v="Todas las Dependencias de la Entidad. (En el marco del comité Directivo)"/>
    <m/>
    <m/>
    <m/>
    <m/>
    <m/>
    <m/>
    <m/>
    <m/>
    <m/>
    <m/>
    <m/>
    <m/>
    <m/>
    <m/>
    <m/>
    <m/>
    <n v="0.87"/>
    <n v="10688"/>
    <n v="36447"/>
    <n v="0.293247729579938"/>
    <s v="&lt;"/>
    <s v="MALO"/>
    <s v="La meta del 87% corresponde a lo programado acumulado  para el segundo trimestre. _x000a_El seguimiento a la ejecución presupuestal se ha realizado a través de los comités directivos, y mesas de trabajo de seguimiento con los responsables de ejecutar el presupuesto. Lo anterior con el fin generar alertas en la importancia de cumplir con lo programado y el cumplimiento de las metas establecidas en la vigencia."/>
    <s v="Reunión de seguimiento con los responsables del presupuesto."/>
    <m/>
    <n v="0.293247729579938"/>
    <x v="2"/>
    <m/>
    <m/>
    <m/>
    <m/>
    <m/>
    <m/>
    <m/>
    <m/>
    <m/>
    <m/>
    <m/>
    <m/>
    <m/>
    <m/>
    <m/>
    <m/>
    <n v="0.56000000000000005"/>
    <n v="7904"/>
    <n v="24296"/>
    <n v="0.32532104050049393"/>
    <s v="&lt;"/>
    <s v="MALO"/>
    <s v="La meta del 56% corresponde a lo programado para el primer trimestre. _x000a_El seguimiento a la ejecución presupuestal se ha realizado a través de los comités directivos, y mesas de trabajo de seguimiento con los responsables de ejecutar el presupuesto. Lo anterior con el fin generar alertas en la importancia de cumplir con lo programado y el cumplimiento de las metas establecidas en la vigencia."/>
    <s v="Reunión de seguimiento con los responsables del presupuesto."/>
    <m/>
    <n v="0.32532104050049393"/>
    <x v="3"/>
  </r>
  <r>
    <n v="13"/>
    <x v="0"/>
    <s v="Gestión Estratégica"/>
    <x v="2"/>
    <x v="0"/>
    <x v="12"/>
    <s v="Controlar el tiempo de expedición de las viabilidades solicitadas"/>
    <x v="0"/>
    <s v="*Personal_x000a_*Físicos_x000a_*Tecnológicos "/>
    <n v="1"/>
    <s v="Al finalizar"/>
    <s v="Eficiencia"/>
    <s v="(Número de viabilidades expedidas en un término no mayor  a 2 días hábiles  / Número de viabilidades solicitadas en el periodo)*100"/>
    <s v="Porcentaje"/>
    <s v="matriz de control de viabilidades"/>
    <s v="Mensual"/>
    <s v="Mensual"/>
    <s v="&lt;=50%"/>
    <s v="(&gt; 50% y &lt;90%)"/>
    <s v="(&gt;= 90% y &lt;100%)"/>
    <s v="(=100%)"/>
    <s v="Grupo de Gestión Estratégica"/>
    <s v="Responsables seguimiento Predis y Presupuesto."/>
    <s v="Responsables seguimiento Presupuesto"/>
    <s v="Oficina de Planeación"/>
    <m/>
    <m/>
    <m/>
    <m/>
    <m/>
    <m/>
    <m/>
    <m/>
    <m/>
    <m/>
    <m/>
    <m/>
    <m/>
    <m/>
    <m/>
    <m/>
    <n v="1"/>
    <n v="94"/>
    <n v="94"/>
    <n v="1"/>
    <s v="&gt;"/>
    <s v="Excelente"/>
    <s v="Durante el segundo trimestre del año se tramitaron 94 viabilidades en un tiempo no mayor a 2 dias"/>
    <m/>
    <m/>
    <n v="1"/>
    <x v="0"/>
    <m/>
    <m/>
    <m/>
    <m/>
    <m/>
    <m/>
    <m/>
    <m/>
    <m/>
    <m/>
    <m/>
    <m/>
    <m/>
    <m/>
    <m/>
    <m/>
    <n v="1"/>
    <n v="282"/>
    <n v="302"/>
    <n v="0.93377483443708609"/>
    <s v="&lt;"/>
    <s v="BUENO"/>
    <s v="Durante el primer mes no se contaba con la información actualizada y completa para generar las viabilidades."/>
    <s v="Las actas de comité de contratación deben ser entregadas de manera inmediata para proceder a la actualización de los planes de contratación."/>
    <m/>
    <n v="0.93377483443708609"/>
    <x v="2"/>
  </r>
  <r>
    <n v="14"/>
    <x v="0"/>
    <s v="Gestión de Asuntos Jurídicos"/>
    <x v="3"/>
    <x v="0"/>
    <x v="13"/>
    <s v="Cuantificar la gestión de la Oficina Asesora Jurídica en el cumplimiento de la asistencia a las audiencias de conciliación prejudicial y Judicial, conforme a las citaciones que se entreguen en la UAECOBB"/>
    <x v="0"/>
    <s v="*Personal y tecnológicos"/>
    <n v="1"/>
    <s v="Final del proceso "/>
    <s v="Eficacia"/>
    <s v="(Asistencia a audiencias conciliación Prejudicial + Asistencia a audiencias conciliación Judicial) / (Citaciones para audiencia de conciliación Prejudicial radicadas en la UAECOB + Notificaciones para audiencia de conciliación judicial)*100"/>
    <s v="Porcentaje"/>
    <s v="Telegramas de citación y Autos recibidos en la UAECOBB"/>
    <s v="Mensual"/>
    <s v="Mensual"/>
    <s v="&lt;70%"/>
    <s v="≥71% y ≤80%"/>
    <s v="&gt;81%"/>
    <s v="(=100%)"/>
    <s v="Oficina Asesora Jurídica"/>
    <s v="Responsable del seguimiento de las asistencia a las audiencias de conciliación prejudicial y Judicial, "/>
    <s v="Responsable del seguimiento de las asistencia a las audiencias de conciliación prejudicial y Judicial, "/>
    <s v="Todas las Dependencias de la Entidad"/>
    <m/>
    <m/>
    <m/>
    <m/>
    <m/>
    <m/>
    <m/>
    <m/>
    <m/>
    <m/>
    <m/>
    <m/>
    <m/>
    <m/>
    <m/>
    <m/>
    <n v="1"/>
    <n v="90"/>
    <n v="90"/>
    <n v="1"/>
    <m/>
    <s v="Excelente"/>
    <m/>
    <m/>
    <m/>
    <n v="1"/>
    <x v="0"/>
    <s v="Durante el II Trimestre del año 2018, se brindo asistencia a Noventa (90) audiencias, se observa un incremento significativo con relación al Primer Trimestre"/>
    <m/>
    <m/>
    <m/>
    <m/>
    <m/>
    <m/>
    <m/>
    <m/>
    <m/>
    <m/>
    <m/>
    <m/>
    <m/>
    <m/>
    <m/>
    <n v="1"/>
    <n v="20"/>
    <n v="20"/>
    <n v="1"/>
    <m/>
    <s v="EXCELENTE"/>
    <s v="Durante el I Trimestre del año 2018, se brindo asistencia a veinte (20) audiencias."/>
    <m/>
    <m/>
    <n v="1"/>
    <x v="0"/>
  </r>
  <r>
    <n v="15"/>
    <x v="0"/>
    <s v="Gestión de Asuntos Jurídicos"/>
    <x v="3"/>
    <x v="0"/>
    <x v="14"/>
    <s v="Cuantificar la gestión de la Oficina Asesora Jurídica en el cumplimiento del análisis  de las solicitudes de  conciliación que se radiquen en la UAECOB, mediante las fichas técnicas respectivas."/>
    <x v="0"/>
    <s v="*Personal y tecnológicos"/>
    <n v="1"/>
    <s v="Final del proceso "/>
    <s v="Eficacia"/>
    <s v="(Número de fichas técnicas de conciliación analizadas en comité) / (Número de solicitudes de conciliación)*100"/>
    <s v="Porcentaje"/>
    <s v="Solicitudes de conciliación radicadas en la entidad"/>
    <s v="Mensual"/>
    <s v="Mensual"/>
    <s v="&lt;90%"/>
    <s v="≥90% y &lt;99%"/>
    <s v="(=99%)"/>
    <s v="(=100%)"/>
    <s v="Oficina Asesora Jurídica"/>
    <s v="Responsable de Conciliaciones"/>
    <s v="Responsable de Conciliaciones"/>
    <s v="Todas las Dependencias de la Entidad"/>
    <m/>
    <m/>
    <m/>
    <m/>
    <m/>
    <m/>
    <m/>
    <m/>
    <m/>
    <m/>
    <m/>
    <m/>
    <m/>
    <m/>
    <m/>
    <m/>
    <n v="1"/>
    <n v="48"/>
    <n v="48"/>
    <n v="1"/>
    <s v="(=100%)"/>
    <s v="Excelente"/>
    <m/>
    <m/>
    <m/>
    <n v="1"/>
    <x v="0"/>
    <s v="Durante el II Trimestre del año 2018, fueron analizadas cuarenta y ocho (48) fichas en Comité"/>
    <m/>
    <m/>
    <m/>
    <m/>
    <m/>
    <m/>
    <m/>
    <m/>
    <m/>
    <m/>
    <m/>
    <m/>
    <m/>
    <m/>
    <m/>
    <n v="1"/>
    <n v="12"/>
    <n v="12"/>
    <n v="1"/>
    <s v="(=100%)"/>
    <s v="EXCELENTE"/>
    <s v="Durante el I Trimestre del año 2018, fueron analizadas doce (12) fichas en Comité"/>
    <m/>
    <m/>
    <n v="1"/>
    <x v="0"/>
  </r>
  <r>
    <n v="16"/>
    <x v="0"/>
    <s v="Gestión de Asuntos Jurídicos"/>
    <x v="3"/>
    <x v="0"/>
    <x v="15"/>
    <s v="Evaluar el Porcentaje de estudios previos asesorados jurídicamente por los abogados del área de contratación "/>
    <x v="0"/>
    <s v="*Personal y tecnológicos"/>
    <n v="0.95"/>
    <s v="Final del proceso "/>
    <s v="Eficiencia"/>
    <s v="(Número de Estudios Previos asesorados / Número de estudios previos radicados en la OAJ) * 100"/>
    <s v="Porcentaje"/>
    <s v="Libro de Radicación OAJ_x000a__x000a_Documento Estudios Previos"/>
    <s v="Mensual"/>
    <s v="Mensual"/>
    <s v="&lt;90%"/>
    <s v="&gt;90 y ≤95%"/>
    <s v="&gt;95%"/>
    <s v="(=100%)"/>
    <s v="Oficina Asesora Jurídica"/>
    <s v="Abogados Área de Contratación"/>
    <s v="Abogados Área de Contratación"/>
    <s v="Todas las Dependencias de la Entidad"/>
    <m/>
    <m/>
    <m/>
    <m/>
    <m/>
    <m/>
    <m/>
    <m/>
    <m/>
    <m/>
    <m/>
    <m/>
    <m/>
    <m/>
    <m/>
    <m/>
    <n v="0.95"/>
    <n v="21"/>
    <n v="21"/>
    <n v="0.95"/>
    <s v="(=100%)"/>
    <s v="Excelente"/>
    <m/>
    <m/>
    <m/>
    <n v="0.95"/>
    <x v="1"/>
    <s v="Durante el II Trimestre del año 2018, la Oficina Asesora Jurídica brindo asesoria a las Diferentes Oficinas y Subdirecciones de la UAECOB en los relacionado con estudios previos"/>
    <m/>
    <m/>
    <m/>
    <m/>
    <m/>
    <m/>
    <m/>
    <m/>
    <m/>
    <m/>
    <m/>
    <m/>
    <m/>
    <m/>
    <m/>
    <n v="0.95"/>
    <n v="150"/>
    <n v="150"/>
    <n v="0.95"/>
    <s v="(=100%)"/>
    <s v="EXCELENTE"/>
    <s v="Durante el I Trimestre del año 2018, la Oficina Asesora Jurídica brindo asesoria a las Diferentes Oficinas y Subdirecciones de la UAECOB en los relacionado con estudios previos"/>
    <m/>
    <m/>
    <n v="0.95"/>
    <x v="0"/>
  </r>
  <r>
    <n v="17"/>
    <x v="0"/>
    <s v="Gestión de Asuntos Jurídicos"/>
    <x v="3"/>
    <x v="0"/>
    <x v="16"/>
    <s v="Determinar la oportunidad en la elaboración de la minutas de prestación de servicios luego del cumplimiento de los requisitos exigidos"/>
    <x v="3"/>
    <s v="*Personal y tecnológicos"/>
    <n v="4"/>
    <s v="Final del proceso"/>
    <s v="Eficiencia"/>
    <s v="(Promedio (Fecha de entrega de la minuta para firma de Dirección - Fecha de radicación para elaboración de Minuta))"/>
    <s v="Porcentaje"/>
    <s v="Libro de Radicación OAJ_x000a_Libro de Radicación en Dirección"/>
    <s v="Mensual"/>
    <s v="Mensual"/>
    <s v="&gt;6"/>
    <s v="&gt;4 y ≤6 días"/>
    <s v="≤4"/>
    <s v="≤3"/>
    <s v="Oficina Asesora Jurídica"/>
    <s v="Abogados Área de Contratación"/>
    <s v="Abogados Área de Contratación"/>
    <s v="Todas las Dependencias de la Entidad"/>
    <m/>
    <m/>
    <m/>
    <m/>
    <m/>
    <m/>
    <m/>
    <m/>
    <s v="0 días calendario"/>
    <n v="0"/>
    <n v="0"/>
    <n v="0"/>
    <s v="≤3"/>
    <s v="EXCELENTE"/>
    <s v="Durante los meses de marzo y abril del 2018 no se  suscribieron minutas de contratos de prestación de servicios, en virtud de la Ley 996 de 2005/ley de garantias que precisa que durante el periodo electoral  (congreso -presidencia) se restringirá la celebración de contratos estatales (Contratación Directa)."/>
    <m/>
    <m/>
    <m/>
    <m/>
    <m/>
    <m/>
    <m/>
    <m/>
    <m/>
    <m/>
    <n v="0"/>
    <x v="0"/>
    <m/>
    <m/>
    <m/>
    <m/>
    <m/>
    <m/>
    <m/>
    <m/>
    <n v="4"/>
    <n v="1"/>
    <n v="1"/>
    <n v="1"/>
    <s v="≤3"/>
    <s v="EXCELENTE"/>
    <s v="Durante los dos primeros meses del año 2018 la Oficina Asesora Jurídica expidio y suscribio las minutas de contratos de prestación de servicios en promedio de un (1) día"/>
    <m/>
    <m/>
    <m/>
    <m/>
    <m/>
    <m/>
    <m/>
    <m/>
    <m/>
    <m/>
    <n v="1"/>
    <x v="0"/>
  </r>
  <r>
    <n v="18"/>
    <x v="0"/>
    <s v="Gestión de Asuntos Jurídicos"/>
    <x v="3"/>
    <x v="1"/>
    <x v="17"/>
    <s v="Evaluar la oportunidad de respuesta a Derechos de Petición de competencia de la OAJ"/>
    <x v="0"/>
    <s v="*Personal y tecnológicos"/>
    <n v="1"/>
    <s v="Final del proceso"/>
    <s v="Eficiencia"/>
    <s v="(Número de Derechos de petición respondidos oportunamente por la OAJ / Total de derechos de petición con vencimiento en el periodo de competencia de la OAJ)*100"/>
    <s v="Porcentaje"/>
    <s v="Radicado Cordis de Derechos de Petición_x000a_"/>
    <s v="Mensual"/>
    <s v="Mensual"/>
    <s v="&lt;100%"/>
    <s v="No Aplica"/>
    <n v="1"/>
    <n v="1"/>
    <s v="Oficina Asesora Jurídica"/>
    <s v="Oficina Asesora Jurídica"/>
    <s v="Oficina Asesora Jurídica"/>
    <s v="Todas las Dependencias de la Entidad"/>
    <m/>
    <m/>
    <m/>
    <m/>
    <m/>
    <m/>
    <m/>
    <m/>
    <m/>
    <m/>
    <m/>
    <m/>
    <m/>
    <m/>
    <m/>
    <m/>
    <n v="1"/>
    <n v="91"/>
    <n v="91"/>
    <n v="1"/>
    <s v="(=100%)"/>
    <s v="Excelente"/>
    <m/>
    <m/>
    <m/>
    <n v="1"/>
    <x v="0"/>
    <s v="La oficina Asesora Jurídica dio respuesta a Noventa y un (91) solicitudes de certificados por correo   y radicados los cuales fueron tramitados en su totalidad"/>
    <m/>
    <m/>
    <m/>
    <m/>
    <m/>
    <m/>
    <m/>
    <m/>
    <m/>
    <m/>
    <m/>
    <m/>
    <m/>
    <m/>
    <m/>
    <n v="1"/>
    <n v="84"/>
    <n v="84"/>
    <n v="1"/>
    <s v="(=100%)"/>
    <s v="EXCELENTE"/>
    <s v="La oficina Asesora Jurídica dio respuesta a ochenta y cuatro (84) solicitudes de certificados por correo institucional  y radicados los cuales fueron tramitados en su totalidad"/>
    <m/>
    <m/>
    <n v="1"/>
    <x v="0"/>
  </r>
  <r>
    <n v="19"/>
    <x v="1"/>
    <s v="Conocimiento del Riesgo"/>
    <x v="4"/>
    <x v="0"/>
    <x v="18"/>
    <s v="Hacer seguimiento al tiempo promedio de respuesta de constancias desde su solicitud"/>
    <x v="2"/>
    <s v="humanos, físicos y tecnológicos."/>
    <n v="1"/>
    <s v="Final de cada periodo, después de hacer cierre de semestre"/>
    <s v="Eficacia"/>
    <s v="(Constancias respondidas oportunamente / Total de constancias respondidas en el periodo)*100"/>
    <s v="Porcentaje"/>
    <s v="Base de datos e informe s de Gestión Mensual "/>
    <s v="Mensual"/>
    <s v="Mensual"/>
    <s v="&lt;= 90%"/>
    <s v="(&gt; 91% y &lt; 98%)"/>
    <s v="(=99%)"/>
    <s v="&gt;=100%"/>
    <s v="Conocimiento del Riesgo"/>
    <s v="Equipo de Investigación de Incendios"/>
    <s v="Equipo de Investigación de Incendios"/>
    <s v="Conocimiento del Riesgo"/>
    <n v="1"/>
    <n v="63"/>
    <n v="63"/>
    <n v="1"/>
    <s v="="/>
    <s v="EXCELENTE"/>
    <s v="Se emitieron para el mes de Abril 63 contancias solictadas por los usuarios"/>
    <m/>
    <n v="1"/>
    <n v="49"/>
    <n v="49"/>
    <n v="1"/>
    <s v="="/>
    <s v="EXCELENTE"/>
    <s v="Se emitieron para el mes de Mayo 49 contancias solictadas por los usuarios"/>
    <m/>
    <n v="1"/>
    <n v="42"/>
    <n v="42"/>
    <n v="1"/>
    <s v="="/>
    <s v="Excelente"/>
    <s v="Se emitieron para el mes de Junio 42 contancias solictadas por los usuarios"/>
    <m/>
    <n v="1"/>
    <n v="1"/>
    <x v="0"/>
    <n v="1"/>
    <n v="67"/>
    <n v="67"/>
    <n v="1"/>
    <m/>
    <s v="Excelente"/>
    <s v="Se emitieron para el mes de enero 67 contancias solictadas por los usuarios"/>
    <s v="No Aplica"/>
    <n v="1"/>
    <n v="67"/>
    <n v="67"/>
    <n v="1"/>
    <m/>
    <s v="EXCELENTE"/>
    <s v="Se emitieron para el mes de Febrero 67 contancias solictadas por los usuarios"/>
    <s v="No Aplica"/>
    <n v="1"/>
    <n v="52"/>
    <n v="52"/>
    <n v="1"/>
    <m/>
    <s v="EXCELENTE"/>
    <s v="Se emitieron para el mes de Marzo 52 contancias solictadas por los usuarios"/>
    <s v="No Aplica"/>
    <n v="1"/>
    <n v="1"/>
    <x v="0"/>
  </r>
  <r>
    <n v="20"/>
    <x v="1"/>
    <s v="Conocimiento del Riesgo"/>
    <x v="4"/>
    <x v="0"/>
    <x v="19"/>
    <s v="Determinar la efectividad en la determinación de las causas de  los incendios"/>
    <x v="2"/>
    <s v="humanos, físicos y tecnológicos."/>
    <n v="1"/>
    <s v="Final de cada periodo, después de hacer cierre de semestre"/>
    <s v="Eficacia"/>
    <s v="(Número de investigaciones donde se determinaron causas / Investigaciones atendidas en el periodo)*100"/>
    <s v="Porcentaje"/>
    <s v="Base de datos e informe s de Gestión Mensual "/>
    <s v="Mensual"/>
    <s v="Mensual"/>
    <s v="&lt;= 90%"/>
    <s v="(&gt; 91% y &lt; 98%)"/>
    <s v="(=99%)"/>
    <s v="&gt;=100%"/>
    <s v="Conocimiento del Riesgo"/>
    <s v="Equipo de Investigación de Incendios"/>
    <s v="Equipo de Investigación de Incendios"/>
    <s v="Conocimiento del Riesgo"/>
    <n v="1"/>
    <n v="15"/>
    <n v="15"/>
    <n v="1"/>
    <s v="="/>
    <s v="EXCELENTE"/>
    <s v="Para la vigencia se realizaron  15 investigaciones debido a las activaciones realizadasen la cuales se determinaron las causas a todas"/>
    <m/>
    <n v="1"/>
    <n v="15"/>
    <n v="15"/>
    <n v="1"/>
    <s v="="/>
    <s v="EXCELENTE"/>
    <s v="Para la vigencia se realizaron  15 investigaciones debido a las activaciones realizadasen la cuales se determinaron las causas a todas"/>
    <m/>
    <n v="1"/>
    <n v="14"/>
    <n v="14"/>
    <n v="1"/>
    <s v="="/>
    <s v="Excelente"/>
    <s v="Para la vigencia se realizaron  14 investigaciones debido a las activaciones realizadasen la cuales se determinaron las causas a todas"/>
    <m/>
    <n v="1"/>
    <n v="1"/>
    <x v="0"/>
    <n v="1"/>
    <n v="24"/>
    <n v="24"/>
    <n v="1"/>
    <m/>
    <s v="Excelente"/>
    <s v="Para la vigencia se realizaron  24 investigaciones en la cuales se determinaron las causas a todas"/>
    <s v="No Aplica"/>
    <n v="1"/>
    <n v="14"/>
    <n v="14"/>
    <n v="1"/>
    <m/>
    <s v="EXCELENTE"/>
    <s v="Para la vigencia se realizaron  14 investigaciones debido a las activaciones realizadasen la cuales se determinaron las causas a todas"/>
    <s v="No Aplica"/>
    <n v="1"/>
    <n v="22"/>
    <n v="22"/>
    <n v="1"/>
    <m/>
    <s v="EXCELENTE"/>
    <s v="Para la vigencia se realizaron  22 investigaciones en la cuales se determinaron las causas3 a todas"/>
    <s v="No Aplica"/>
    <n v="1"/>
    <n v="1"/>
    <x v="0"/>
  </r>
  <r>
    <n v="21"/>
    <x v="1"/>
    <s v="Conocimiento del Riesgo"/>
    <x v="4"/>
    <x v="0"/>
    <x v="20"/>
    <s v="Medir la cantidad de personas que aprueban el curso de brigadas contra incendio clase I"/>
    <x v="2"/>
    <s v="humanos, físicos y tecnológicos."/>
    <n v="0.8"/>
    <s v="Final de cada periodo, después de hacer cierre de semestre"/>
    <s v="Eficiencia"/>
    <s v="(Número de personas que aprobaron la capacitación a brigadas contra incendios clase I) / (Número de personas que cursaron la capacitación a brigadas contra incendios clase I) * 100"/>
    <s v="Porcentaje"/>
    <s v="Base de datos de capacitación a brigadas contra incendio clase I"/>
    <s v="Mensual"/>
    <s v="Mensual"/>
    <s v="&lt;= 75%"/>
    <s v="(&gt; 76% y &lt; 78%)"/>
    <s v="(=79%)"/>
    <s v="&gt;=80%"/>
    <s v="Reducción del Riesgo"/>
    <s v="Personal de Reducción del riesgo"/>
    <s v="Personal de Reducción del riesgo"/>
    <s v="Personal de Reducción del riesgo"/>
    <n v="0.8"/>
    <n v="193"/>
    <n v="235"/>
    <n v="0.82127659574468082"/>
    <s v="&gt;"/>
    <s v="EXCELENTE"/>
    <s v="Debido a la rotacion del pèrsonal en el manejo interno de cada empresa, y el tipo de empresas que se capacitaron para el mes de mayo (logisdticas) se presentan dificultades para continuar con la persona que se incribe y culmina el proceso de capacitacion."/>
    <m/>
    <n v="0.8"/>
    <n v="58"/>
    <n v="65"/>
    <n v="0.89230769230769236"/>
    <s v="&gt;"/>
    <s v="EXCELENTE"/>
    <s v="De acuerdo con las empresas inscritas para el mes de mayo como son del sector educativo, comercial y Pymes, estas manejan un niven de organización que se refleja en la diciplina del personal asistente para la culminacion del mismo."/>
    <m/>
    <n v="0.8"/>
    <n v="131"/>
    <n v="142"/>
    <n v="0.92253521126760563"/>
    <s v="&gt;"/>
    <s v="Excelente"/>
    <s v="Para el mes de junio la participacion de Pymes y sector educativo mantuvo una tendencia creciente en la aprobacion del curso de brigadas contra incendio clase I."/>
    <m/>
    <n v="0.87870649977332616"/>
    <n v="0.87870649977332616"/>
    <x v="0"/>
    <n v="0.8"/>
    <n v="76"/>
    <n v="86"/>
    <n v="0.88372093023255816"/>
    <n v="0.08"/>
    <s v="Excelente"/>
    <s v="Se capacitaron en el periodo 4 grupo de brigadas correspondientes a 86 personas de las cuales 10 no aprobaron el curso."/>
    <s v="No Aplica"/>
    <n v="0.8"/>
    <n v="46"/>
    <n v="50"/>
    <n v="0.92"/>
    <n v="0.12"/>
    <s v="EXCELENTE"/>
    <s v="para el mes de febrero se capacitaron las brigadas de la universidad jorge tadeo lozano y open group en la  cual se dio un desempeño superior al exgido por la normatividad vigente"/>
    <s v="No Aplica"/>
    <n v="0.8"/>
    <n v="59"/>
    <n v="61"/>
    <n v="0.96721311475409832"/>
    <n v="0.17"/>
    <s v="EXCELENTE"/>
    <s v="en le mes de marzo se capacitaron 61 personas que corresponde a 9 brigradas empresariales ya que se conformo una capacitacion con pymes "/>
    <s v="No Aplica"/>
    <n v="0.92364468166221891"/>
    <n v="0.92364468166221891"/>
    <x v="0"/>
  </r>
  <r>
    <n v="22"/>
    <x v="2"/>
    <s v="Conocimiento del Riesgo"/>
    <x v="4"/>
    <x v="0"/>
    <x v="21"/>
    <s v="Evaluar el nivel de interiorización en las personas que asistieron a la sensibilización e auto revisión de establecimientos"/>
    <x v="2"/>
    <s v="humanos, físicos y tecnológicos."/>
    <n v="0.85"/>
    <s v="Final de cada periodo, después de hacer cierre de mes"/>
    <s v="Eficacia"/>
    <s v="(Número conceptos ratificados en auto revisiones a establecimientos visitados/ total establecimientos de riesgo bajo con seguimiento en el periodo) * 100"/>
    <s v="Porcentaje"/>
    <s v="Informe mensual del personal operativo de la subdirección de gestión del Riesgo"/>
    <s v="Mensual"/>
    <s v="Mensual"/>
    <s v="&lt;= 80%"/>
    <s v="(&gt; 81% y &lt; 83%)"/>
    <s v="(=84%)"/>
    <s v="&gt;=85%"/>
    <s v="Reducción del Riesgo"/>
    <s v="Personal de Reducción del riesgo"/>
    <s v="Personal de Reducción del riesgo"/>
    <s v="Personal de Reducción del riesgo"/>
    <n v="0.85"/>
    <n v="5"/>
    <n v="5"/>
    <n v="1"/>
    <s v="&gt;"/>
    <s v="EXCELENTE"/>
    <s v="Se ratifico el numero de conceptos emitidos correspondiente al 1% de los generados en el mes de abril"/>
    <m/>
    <n v="0.85"/>
    <n v="3"/>
    <n v="3"/>
    <n v="1"/>
    <s v="&gt;"/>
    <s v="EXCELENTE"/>
    <s v="Se ratifico el numero de conceptos emitidos correspondiente al 1% de los generados en el mes de mayo"/>
    <m/>
    <n v="0.85"/>
    <n v="4"/>
    <n v="4"/>
    <n v="1"/>
    <s v="&gt;"/>
    <s v="Excelente"/>
    <s v="Se ratifico el numero de conceptos emitidos correspondiente al 1% de los generados en el mes de junio"/>
    <m/>
    <n v="1"/>
    <n v="1"/>
    <x v="0"/>
    <n v="0.85"/>
    <n v="2"/>
    <n v="2"/>
    <n v="1"/>
    <m/>
    <s v="Excelente"/>
    <s v="para el mes de enero se realizan 2 visitas debido a las pocas solicitudes para la capacitacion de riesgo bajo realizadas."/>
    <s v="No Aplica"/>
    <n v="1"/>
    <n v="2"/>
    <n v="2"/>
    <n v="1"/>
    <m/>
    <s v="EXCELENTE"/>
    <s v="se realizan 2 visitas de verificacion en el mes de febrero a las culaes se ratifican los conceptos emitidos."/>
    <s v="No Aplica"/>
    <n v="1"/>
    <n v="5"/>
    <n v="5"/>
    <n v="1"/>
    <m/>
    <s v="EXCELENTE"/>
    <s v="las visitas de verificacion realizadas correponden al 1% de las capacitaciones dadas en riego bajo para el mes de marzo"/>
    <s v="No Aplica"/>
    <n v="1"/>
    <n v="1"/>
    <x v="0"/>
  </r>
  <r>
    <n v="23"/>
    <x v="2"/>
    <s v="Conocimiento del Riesgo"/>
    <x v="4"/>
    <x v="0"/>
    <x v="22"/>
    <s v="Identificar el grado porcentual de cumplimiento de asistencia de la UAECOB a los eventos masivos de alta complejidad que tengan concepto favorable."/>
    <x v="2"/>
    <s v="humanos, físicos y tecnológicos."/>
    <n v="1"/>
    <s v="Final de cada periodo, después de hacer cierre de mes"/>
    <s v="Eficacia"/>
    <s v="(Número  de eventos de alta complejidad asistidas / Total de solicitudes de eventos alta complejidad en el periodo)*100 "/>
    <s v="Porcentaje"/>
    <s v="Base de datos aglomeraciones alta complejidad"/>
    <s v="Mensual"/>
    <s v="Mensual"/>
    <s v="&lt;= 90%"/>
    <s v="(&gt; 91% y &lt; 98%)"/>
    <s v="(=99%)"/>
    <s v="&gt;=100%"/>
    <s v="Conocimiento del Riesgo"/>
    <s v="Personal de Conocimiento del Riesgo"/>
    <s v="Personal de Conocimiento del Riesgo"/>
    <s v="Personal de Conocimiento del Riesgo"/>
    <n v="1"/>
    <n v="33"/>
    <n v="33"/>
    <n v="1"/>
    <s v="="/>
    <s v="EXCELENTE"/>
    <s v="El nuemro de eventos corresponde a concientos (enanitos verdes y hombres G, jumbo concierto) asi mismo se contiuaron con obras de teatro y clausura del festibal iberoamericano de teatro, lel tour de la fifa (copa del mundo) entre otros."/>
    <m/>
    <n v="1"/>
    <n v="23"/>
    <n v="23"/>
    <n v="1"/>
    <s v="="/>
    <s v="EXCELENTE"/>
    <s v="Disminuye el numero de eventos debido a las elecciones presidenciales que afecta la realizacion de eventos."/>
    <m/>
    <n v="1"/>
    <n v="9"/>
    <n v="9"/>
    <n v="1"/>
    <s v="="/>
    <s v="Excelente"/>
    <s v="Disminuye el numero de eventos debido a las elecciones presidenciales que afecta la realizacion de eventos."/>
    <m/>
    <n v="1"/>
    <n v="1"/>
    <x v="0"/>
    <n v="1"/>
    <n v="17"/>
    <n v="17"/>
    <n v="1"/>
    <m/>
    <s v="Excelente"/>
    <s v="Para el mes de enero se presentaron pocos eventos alta complejidad en la ciudad "/>
    <s v="No Aplica"/>
    <n v="1"/>
    <n v="27"/>
    <n v="27"/>
    <n v="1"/>
    <m/>
    <s v="EXCELENTE"/>
    <s v="se incremetan los eventos de alta complejidad en la ciudad debido al inicio del futbol colombiano y temporada taurina"/>
    <s v="No Aplica"/>
    <n v="1"/>
    <n v="41"/>
    <n v="41"/>
    <n v="1"/>
    <m/>
    <s v="EXCELENTE"/>
    <s v="Se incrementa el nuemro de eventos debido al inicio del festival iberoamericano de teatro, estereo picnik y concientos de gran magnitud, asi mismo se registro los eventos de seman santa."/>
    <s v="No Aplica"/>
    <n v="1"/>
    <n v="1"/>
    <x v="0"/>
  </r>
  <r>
    <n v="24"/>
    <x v="2"/>
    <s v="Conocimiento del Riesgo"/>
    <x v="4"/>
    <x v="0"/>
    <x v="23"/>
    <s v="Evaluar la oportunidad en la realización de revisiones técnicas de riesgo moderado y alto."/>
    <x v="2"/>
    <s v="humanos, físicos y tecnológicos."/>
    <n v="0.8"/>
    <s v="Final de cada periodo, después de hacer cierre de mes"/>
    <s v="Eficacia"/>
    <s v="(Número de revisiones técnicas de riesgo moderado y alto realizadas oportunamente según el periodo de medición)/ Total de revisiones técnicas  de riesgo moderado y alto radicadas en el periodo anterior)*100"/>
    <s v="Porcentaje"/>
    <s v="Revisiones de riesgo moderado y alto realizadas oportunamente"/>
    <s v="Mensual"/>
    <s v="Mensual"/>
    <s v="&lt;= 75%"/>
    <s v="(&gt; 76% y &lt; 78%)"/>
    <s v="(=79%)"/>
    <s v="&gt;=80%"/>
    <s v="Conocimiento del Riesgo"/>
    <s v="Personal de Conocimiento del Riesgo"/>
    <s v="Personal de Conocimiento del Riesgo"/>
    <s v="Personal de Conocimiento del Riesgo"/>
    <n v="0.8"/>
    <n v="2165"/>
    <n v="2395"/>
    <n v="0.90396659707724425"/>
    <s v="&gt;"/>
    <s v="EXCELENTE"/>
    <s v="Se realizaron las revisiones tecnicas en los tiempos establecidos en los procedimientos  de acuerdo con las disponibilidad de las estaciones."/>
    <m/>
    <n v="0.8"/>
    <n v="2173"/>
    <n v="2422"/>
    <n v="0.89719240297274983"/>
    <s v="&gt;"/>
    <s v="EXCELENTE"/>
    <s v="Se realizaron las revisiones tecnicas en los tiempos establecidos en los procedimientos  de acuerdo con las disponibilidad de las estaciones."/>
    <m/>
    <n v="0.8"/>
    <n v="2559"/>
    <n v="2876"/>
    <n v="0.88977746870653684"/>
    <s v="&gt;"/>
    <s v="Excelente"/>
    <s v="Se realizaron las revisiones tecnicas en los tiempos establecidos en los procedimientos  de acuerdo con las disponibilidad de las estaciones."/>
    <m/>
    <n v="0.89697882291884357"/>
    <n v="0.89697882291884357"/>
    <x v="0"/>
    <n v="0.8"/>
    <n v="1450"/>
    <n v="1611"/>
    <n v="0.90006207324643084"/>
    <m/>
    <s v="Excelente"/>
    <s v="Se realizaron las revisiones tecnicas en los tiempos establecidos en los procedimientos  de acuerdo con las disponibilidad de las estaciones."/>
    <s v="No Aplica"/>
    <n v="0.79"/>
    <n v="838"/>
    <n v="932"/>
    <n v="0.89914163090128751"/>
    <m/>
    <s v="EXCELENTE"/>
    <s v="Se realizaron las revisiones tecnicas en los tiempos establecidos en los procedimientos  de acuerdo con las disponibilidad de las estaciones."/>
    <s v="No Aplica"/>
    <n v="0.79"/>
    <n v="1676"/>
    <n v="1884"/>
    <n v="0.88959660297239918"/>
    <m/>
    <s v="EXCELENTE"/>
    <s v="Se realizaron las revisiones tecnicas en los tiempos establecidos en los procedimientos  de acuerdo con las disponibilidad de las estaciones."/>
    <s v="No Aplica"/>
    <n v="0.8962667690400391"/>
    <n v="0.8962667690400391"/>
    <x v="0"/>
  </r>
  <r>
    <n v="25"/>
    <x v="1"/>
    <s v="Reducción del Riesgo"/>
    <x v="4"/>
    <x v="0"/>
    <x v="24"/>
    <s v="Evidenciar el nivel de cumplimiento de las actividades asignadas a la UAECOB en el marco de la Comisión Distrital Prevención y Mitigación de Incendios Forestales."/>
    <x v="1"/>
    <s v="humanos, físicos y tecnológicos."/>
    <n v="1"/>
    <s v="Final de cada periodo, después de hacer cierre de mes"/>
    <s v="Eficacia"/>
    <s v="(Nº de actividades desarrolladas en el plan de acción /  Nº de actividades asignadas a la UAECOB en el plan de acción )*100"/>
    <s v="Porcentaje"/>
    <s v="TRD - CARPETA 500-53.26 - INFORMES DE LA UAECOB EN EL PLAN DE ACCION DELA COMISION DISTRITAL DE INCENDIOS FORESTALES"/>
    <s v="Semestral"/>
    <s v="Semestral"/>
    <s v="&lt;= 90%"/>
    <s v="(&gt; 91% y &lt; 98%)"/>
    <s v="(=99%)"/>
    <s v="&gt;=100%"/>
    <s v="Reducción del Riesgo"/>
    <s v="Personal de Reducción del riesgo"/>
    <s v="Personal de Reducción del riesgo"/>
    <s v="Personal de Reducción del riesgo"/>
    <n v="1"/>
    <m/>
    <m/>
    <m/>
    <m/>
    <m/>
    <m/>
    <m/>
    <n v="1"/>
    <m/>
    <m/>
    <m/>
    <m/>
    <m/>
    <m/>
    <m/>
    <n v="1"/>
    <n v="7"/>
    <n v="7"/>
    <n v="1"/>
    <s v="="/>
    <s v="Excelente"/>
    <s v="1. Presentar a la Comisión Intersectorial de Gestión de Riesgos y Cambio Climático, el informe anual de gestión de la CDPMIF, como mecanismo para facilitar la articulación con el SDGR-CC._x000a_2. Reportar trimestralmente los incendios forestales ocurridos en el Distrito Capital a: la UNGRD, al IDEAM y a las autoridades ambientales._x000a_3. Determinar las necesidades para el fortalecimiento del equipo de investigación de causas de incendios forestales y buscar la forma de suplirlas._x000a_4. Apoyar la tipificación de incidentes forestales en la plataforma a desarrollar por el NUSE._x000a_5. Investigar las causas de los incendios forestales de gran complejidad._x000a_6. Contar con un grupo de vigías forestales, para la detección y vigilancia de columnas de humo, especialmente en las temporadas secas._x000a_7. Reportar mensualmente los incidentes forestales atendidos en Bogotá D.C. y realizar la georeferenciación de los incendios forestales._x000a_"/>
    <m/>
    <m/>
    <n v="1"/>
    <x v="0"/>
    <m/>
    <m/>
    <m/>
    <m/>
    <m/>
    <m/>
    <m/>
    <m/>
    <m/>
    <m/>
    <m/>
    <m/>
    <m/>
    <m/>
    <m/>
    <m/>
    <s v="No aplica"/>
    <s v="No aplica"/>
    <s v="No aplica"/>
    <s v="No aplica"/>
    <s v="No aplica"/>
    <s v="No aplica"/>
    <s v="No aplica"/>
    <m/>
    <m/>
    <s v="No aplica"/>
    <x v="1"/>
  </r>
  <r>
    <n v="26"/>
    <x v="2"/>
    <s v="Reducción del Riesgo"/>
    <x v="4"/>
    <x v="0"/>
    <x v="25"/>
    <s v="Realizar seguimiento a los ejercicios de entrenamiento que se soliciten a la Subdirección de Gestión del Riesgo"/>
    <x v="1"/>
    <s v="humanos, físicos y tecnológicos."/>
    <n v="1"/>
    <s v="Final de cada periodo, después de hacer cierre de mes"/>
    <s v="Eficacia"/>
    <s v="(Numero de asesoría y/o acompañamientos a simulacros y simulaciones realizados)/(Numero total de solicitudes radicadas en el periodo)* 100"/>
    <s v="Porcentaje"/>
    <s v="TRD - CARPETA 500-93 SIMULACROS Y SIMULACIONES"/>
    <s v="Semestral"/>
    <s v="Semestral"/>
    <s v="&lt;= 90%"/>
    <s v="(&gt; 91% y &lt; 98%)"/>
    <s v="(=99%)"/>
    <s v="&gt;=100%"/>
    <s v="Reducción del Riesgo"/>
    <s v="Personal de Reducción del riesgo"/>
    <s v="Personal de Reducción del riesgo"/>
    <s v="Personal de Reducción del riesgo"/>
    <n v="1"/>
    <m/>
    <m/>
    <m/>
    <m/>
    <m/>
    <m/>
    <m/>
    <n v="1"/>
    <m/>
    <m/>
    <m/>
    <m/>
    <m/>
    <m/>
    <m/>
    <n v="1"/>
    <n v="23"/>
    <n v="23"/>
    <n v="1"/>
    <s v="="/>
    <s v="Excelente"/>
    <s v="Se atendieron todas las solcitudes allegadas para los simulacros y simulaciones soclicitadas."/>
    <m/>
    <m/>
    <n v="1"/>
    <x v="0"/>
    <m/>
    <m/>
    <m/>
    <m/>
    <m/>
    <m/>
    <m/>
    <m/>
    <m/>
    <m/>
    <m/>
    <m/>
    <m/>
    <m/>
    <m/>
    <m/>
    <s v="No aplica"/>
    <s v="No aplica"/>
    <s v="No aplica"/>
    <s v="No aplica"/>
    <s v="No aplica"/>
    <s v="No aplica"/>
    <s v="No aplica"/>
    <m/>
    <m/>
    <s v="No aplica"/>
    <x v="1"/>
  </r>
  <r>
    <n v="27"/>
    <x v="1"/>
    <s v="Conocimiento del Riesgo"/>
    <x v="4"/>
    <x v="0"/>
    <x v="26"/>
    <s v="Medir el nivel de gestión de la Subdirección de Gestión del Riesgo frente a los requerimientos de capacitación comunitaria. "/>
    <x v="2"/>
    <s v="humanos, físicos y tecnológicos."/>
    <n v="1"/>
    <s v="Final de cada periodo, después de hacer cierre de mes"/>
    <s v="Eficacia"/>
    <s v="(Número de capacitación comunitaria tramitada) / (Numero total de solicitudes en el periodo) * 100"/>
    <s v="Porcentaje"/>
    <s v="Base de datos de Capacitación comunitaria."/>
    <s v="Mensual"/>
    <s v="Mensual"/>
    <s v="&lt;= 90%"/>
    <s v="(&gt; 91% y &lt; 98%)"/>
    <s v="(=99%)"/>
    <s v="&gt;=100%"/>
    <s v="Reducción del Riesgo"/>
    <s v="Personal de Reducción del riesgo"/>
    <s v="Personal de Reducción del riesgo"/>
    <s v="Personal de Reducción del riesgo"/>
    <n v="1"/>
    <n v="64"/>
    <n v="64"/>
    <n v="1"/>
    <s v="="/>
    <s v="EXCELENTE"/>
    <s v="Se incrementa el numero de solcitudes ya que lo jardines infantiles para esta temporada solicitan la capacitacion para cumplir con la normatividad asociada."/>
    <m/>
    <n v="1"/>
    <n v="31"/>
    <n v="31"/>
    <n v="1"/>
    <s v="="/>
    <s v="EXCELENTE"/>
    <s v="Corresponde el nivel promedio de solicitudes allegadas para el mes de mayo."/>
    <m/>
    <n v="1"/>
    <n v="46"/>
    <n v="46"/>
    <n v="1"/>
    <s v="="/>
    <s v="Excelente"/>
    <s v="Por el final de la temporada de vacaciones los jardines solicitan nuevamente la  capacitacion  en prevencion de  emergencias y comportamiento del fuego."/>
    <m/>
    <n v="1"/>
    <n v="1"/>
    <x v="0"/>
    <n v="1"/>
    <n v="33"/>
    <n v="33"/>
    <n v="1"/>
    <m/>
    <s v="Excelente"/>
    <s v="Se dieron tramite a las solicitudes allegadas por los usuarios para el periodo de medición"/>
    <s v="No Aplica"/>
    <n v="1"/>
    <n v="39"/>
    <n v="39"/>
    <n v="1"/>
    <m/>
    <s v="EXCELENTE"/>
    <s v="El proceso de capacitacion comunitaria esta diseñado para atender la demanda de los usuarios, para el periodo se dio trmite a todas las solictudes allegadas a la SGR"/>
    <s v="No Aplica"/>
    <n v="1"/>
    <n v="36"/>
    <n v="36"/>
    <n v="1"/>
    <m/>
    <s v="EXCELENTE"/>
    <s v="El proceso de capacitacion comunitaria esta diseñado para atender la demanda de los usuarios, para el periodo se dio trmite a todas las solictudes allegadas a la SGR"/>
    <s v="No Aplica"/>
    <n v="1"/>
    <n v="1"/>
    <x v="0"/>
  </r>
  <r>
    <n v="28"/>
    <x v="0"/>
    <s v="Gestión Integral de Incendios"/>
    <x v="5"/>
    <x v="0"/>
    <x v="27"/>
    <s v="Actualizar los procedimientos asociados al proceso de Atención de Incendios desactualizados con mas de 2,5 años."/>
    <x v="0"/>
    <s v="Tecnológicos,_x000a_Físicos, _x000a_Operativos,_x000a_Asesorías de planeación"/>
    <n v="1"/>
    <s v="Finalizada la actualización de los procedimientos objeto de medición"/>
    <s v="Eficacia"/>
    <s v="(# procedimientos de incendios actualizados/# procedimientos de incendios con mas de 2,5 años de vigencia)"/>
    <s v="Porcentaje"/>
    <s v="Procedimientos publicados en ruta de la calidad"/>
    <s v="Mensual"/>
    <s v="Trimestral"/>
    <s v=" &lt;=55%"/>
    <s v="56%-75%"/>
    <s v="76%-85%"/>
    <s v="86%-100%"/>
    <s v="Líderes funcionales de los grupos especiales y las 17 Estaciones, áreas de la UAECOB en la que desempeñan funciones el personal operativo"/>
    <s v="Profesional del Sistema Integrado de Gestión de la Subdirección Operativa"/>
    <s v="Profesional Sub.Operativa"/>
    <s v="Subdirector Operativo y las 17 estaciones."/>
    <m/>
    <m/>
    <m/>
    <m/>
    <m/>
    <m/>
    <m/>
    <m/>
    <m/>
    <m/>
    <m/>
    <m/>
    <m/>
    <m/>
    <m/>
    <m/>
    <n v="1"/>
    <n v="0"/>
    <n v="3"/>
    <n v="0"/>
    <s v="&lt;"/>
    <s v="MALO"/>
    <s v="No se realizaron actividades de actualización durante el segundo trimestre, a los dos procedimientos de incendios  que hace falta actualizar."/>
    <s v="Envio de  solicitud de compromiso a los responsables de la actividad por parte del Subdirector Operativo, para que se siga con la actualización de los dos procedimientos que hace falta actualizar."/>
    <m/>
    <n v="0"/>
    <x v="2"/>
    <m/>
    <m/>
    <m/>
    <m/>
    <m/>
    <m/>
    <m/>
    <m/>
    <m/>
    <m/>
    <m/>
    <m/>
    <m/>
    <m/>
    <m/>
    <m/>
    <n v="1"/>
    <n v="1"/>
    <n v="3"/>
    <n v="0.33333333333333331"/>
    <s v="&lt;"/>
    <s v="MALO"/>
    <s v="Se realizaron acciones para  actualizar uno de los tres procedimientos relativos a la atención de incendios, tal procedimiento  es: la atención de incendios estructurales de gran altura, el cual esta listo y se publicara en la ruta de calidad, para la consulta respectiva."/>
    <s v="Actualización y publicación."/>
    <m/>
    <n v="0.33333333333333331"/>
    <x v="3"/>
  </r>
  <r>
    <n v="29"/>
    <x v="3"/>
    <s v="Gestión Integral de Incendios"/>
    <x v="5"/>
    <x v="0"/>
    <x v="28"/>
    <s v="Contar con la disponibilidad de personal permanente garantizando el funcionamiento."/>
    <x v="2"/>
    <s v="Tecnológicos,_x000a_Físicos, _x000a_Personal"/>
    <n v="0.65"/>
    <s v="* Aplicativo de control de disponibilidad._x000a_*Análisis mensual y_x000a_*Análisis anual."/>
    <s v="Eficiencia"/>
    <s v="cantidad personal operativo reportado como disponible en el turno o sección/cantidad personal asignado en el turno o sección"/>
    <s v="Porcentaje"/>
    <s v="*Estaciones y _x000a_*Central de radio"/>
    <s v="Diario  y mensual"/>
    <s v="Mensual"/>
    <s v=" &lt;=44%"/>
    <s v="45%-54%"/>
    <s v="55%-64%"/>
    <s v="&gt;=65% "/>
    <s v="17 Estaciones, áreas de la UAECOB en la que desempeñan funciones el personal operativo"/>
    <s v="Profesional Sub.Operativa (Disponibilidad de personal)"/>
    <s v="Profesional Sub.Operativa"/>
    <s v="Subdirector Operativo y las 17 estaciones."/>
    <n v="0.65"/>
    <n v="209"/>
    <n v="618"/>
    <n v="0.33818770226537215"/>
    <s v=" &lt;=44%"/>
    <s v="MALO"/>
    <s v="A partir la recopilación de información suministrada por la Central de radio y a la recepción de novedades de permisos, se realiza un análisis de las diferentes variables, donde los 618 empleados empleados en las correspondientes compañías el ausentismo con un alto indice._x000a__x000a_Otro factor importante que se ha estado presentando es la solicitud y aprobación de las licencias no remuneradas, donde se ha visto que ha disminuido el desempeño laboral de los empleados de la UAECOB."/>
    <s v="Concientizar al personal administrativo y operativo el objetivo y la funcionalidad de los permisos; Asi mismo, se esta desarrollando la alternativa de implementar los tres turnos, lo cual, reduciria el porcentaje de ausetismo. "/>
    <n v="0.65"/>
    <n v="225"/>
    <n v="618"/>
    <n v="0.36407766990291263"/>
    <s v=" &lt;=44%"/>
    <s v="MALO"/>
    <s v="A partir la recopilación de información suministrada por la Central de radio y a la recepción de novedades de permisos, se realiza un análisis de las diferentes variables, donde los 618 empleados empleados en las correspondientes compañías el ausentismo con un alto indice._x000a__x000a_Otro factor importante que se ha estado presentando es la solicitud y aprobación de las licencias no remuneradas, donde se ha visto que ha disminuido el desempeño laboral de los empleados de la UAECOB."/>
    <s v="Concientizar al personal administrativo y operativo el objetivo y la funcionalidad de los permisos; Asi mismo, se esta desarrollando la alternativa de implementar los tres turnos, lo cual, reduciria el porcentaje de ausetismo. "/>
    <n v="0.65"/>
    <n v="195"/>
    <n v="618"/>
    <n v="0.3155339805825243"/>
    <s v=" &lt;=44%"/>
    <s v="MALO"/>
    <s v="A partir la recopilación de información suministrada por la Central de radio y a la recepción de novedades de permisos, se realiza un análisis de las diferentes variables, donde los 618 empleados empleados en las correspondientes compañías el ausentismo con un alto indice._x000a__x000a_Otro factor importante que se ha estado presentando es la solicitud y aprobación de las licencias no remuneradas, donde se ha visto que ha disminuido el desempeño laboral de los empleados de la UAECOB."/>
    <m/>
    <n v="0.33926645091693636"/>
    <n v="0.33926645091693636"/>
    <x v="2"/>
    <n v="0.65"/>
    <n v="547"/>
    <n v="608"/>
    <n v="0.89967105263157898"/>
    <s v="&gt;"/>
    <s v="Excelente"/>
    <s v="La disponibilidad de personal durante enero de 2018 fue del 547 unidades para la atención de emergencias."/>
    <m/>
    <n v="0.65"/>
    <n v="560"/>
    <n v="608"/>
    <n v="0.92105263157894735"/>
    <s v="&gt;"/>
    <s v="EXCELENTE"/>
    <s v="La disponibilidad de personal durante febrero de 2018 fue del 560 unidades para la atención de emergencias."/>
    <m/>
    <n v="0.65"/>
    <n v="585"/>
    <n v="608"/>
    <n v="0.96217105263157898"/>
    <s v="&gt;"/>
    <s v="EXCELENTE"/>
    <s v="La disponibilidad de personal durante marzo de 2018 fue del 585 unidades para la atención de emergencias."/>
    <m/>
    <n v="0.92763157894736847"/>
    <n v="0.92763157894736847"/>
    <x v="0"/>
  </r>
  <r>
    <n v="30"/>
    <x v="3"/>
    <s v="Gestión Integral de Incendios"/>
    <x v="5"/>
    <x v="1"/>
    <x v="29"/>
    <s v="Buscar estrategias que permitan mejorar el tiempo de respuesta durante el año 2018  de acuerdo con  el  Indicador PMR - Meta Plan (tiempo estimado 2018 ≤ 8:30 minutos.)"/>
    <x v="2"/>
    <s v="Tecnológicos,_x000a_Físicos, _x000a_Personal"/>
    <d v="1899-12-30T08:30:00"/>
    <s v="Registro PROCAD Base de datos única información de incidentes de la CCC."/>
    <s v="Eficiencia"/>
    <s v="Promedio tiempos de respuesta  de servicios IMER  "/>
    <s v="Tiempo (minutos)"/>
    <s v="*Registro PROCAD Base de datos única información de incidentes de la CCC."/>
    <s v="Permanente"/>
    <s v="Mensual"/>
    <s v=" &gt; 9:10"/>
    <s v="(&gt; 8:35 y &lt; 9:09)"/>
    <s v="(=8:34)"/>
    <s v="&lt;8:30:00"/>
    <s v="17 Estaciones en las que se desarrollan actividades misionales._x000a_Profesional Apoyo Manejo de Información - Sub. Operativa."/>
    <s v="Profesional Apoyo Manejo de Información - Sub. Operativa."/>
    <s v="Profesional Sub.Operativa"/>
    <s v="Subdirector Operativo y las 17 estaciones."/>
    <s v="≤ 8:30 minutos"/>
    <s v="N/A"/>
    <s v="N/A"/>
    <d v="1899-12-30T10:15:00"/>
    <s v="&gt;"/>
    <s v="MALO "/>
    <s v="El tiempo de atencion de servicios se vio afectado en 1:85´  por encima de la meta, dadas las condiciones de mantenimiento presentadas por algunas de las nuevas máquinas, lo cual redunda en la operatividad."/>
    <s v="Realizar el mantenimiento a las máquinas que lo ameritan,lo antes posible para ponerlas todasen funcionamiento."/>
    <s v="≤ 8:30 minutos"/>
    <s v="N/A"/>
    <s v="N/A"/>
    <d v="1899-12-30T09:55:00"/>
    <s v="&gt;"/>
    <s v="MALO "/>
    <s v="El tiempo de atencion de servicios se vio afectado en 1:25 por encima de la meta, dadas las condiciones de mantenimiento presentadas por algunas de las nuevas máquinas, lo cual redunda en la operatividad."/>
    <s v="Realizar el mantenimiento a las máquinas que lo ameritan,lo antes posible para ponerlas todasen funcionamiento."/>
    <s v="≤ 8:30 minutos"/>
    <s v="N/A"/>
    <s v="N/A"/>
    <d v="1899-12-30T09:19:00"/>
    <s v="&gt;"/>
    <s v="MALO "/>
    <s v="El tiempo de atencion de servicios se vio afectado en 0:89´ por encima de la meta, sin embargo, con respecto al mes anterior redujo 0:36 esa reducción se debe a que algunas de las máquinas fueron puestas en operación nuevamente."/>
    <s v="Realizar el mantenimiento a las máquinas que lo ameritan,  lo antes posible para poner la totalidad en funcionamiento."/>
    <d v="1899-12-30T09:49:40"/>
    <d v="1899-12-30T09:49:40"/>
    <x v="2"/>
    <s v="≤ 8:30 minutos"/>
    <s v="N/A"/>
    <s v="N/A"/>
    <d v="1899-12-30T08:56:00"/>
    <s v="&gt;"/>
    <s v="REGULAR"/>
    <s v="El tiempo de atención de los servicios IMER fue un poco alta comparada con la meta, debido a que algunos de los servicios atendidos tuvieron un tiempo de servicio mayor, lo cual afecto el tiempo meta."/>
    <s v="Se espera que  con la puesta en servicios de las máquinas nuevas que ingresaron en enero de 2018, se reduzca el tiempo a la meta establecida."/>
    <s v="≤ 8:30 minutos"/>
    <s v="N/A"/>
    <s v="N/A"/>
    <d v="1899-12-30T10:00:00"/>
    <s v="&gt;"/>
    <s v="MALO"/>
    <s v="El tiempo de atencion de servicios se vio afectado en 1:70 por encima de la meta. "/>
    <s v="Se reducira el tiempo de servicios con la puesta en marcha de todas las máquinas nuevas."/>
    <s v="≤ 8:30 minutos"/>
    <s v="N/A"/>
    <s v="N/A"/>
    <d v="1899-12-30T09:49:00"/>
    <s v="&gt;"/>
    <s v="MALO"/>
    <s v="El tiempo de atención de los servicios se redujo con respecto al mes anterior."/>
    <s v="Se espera poder contar con todas las máquinas nuevas en servicios para el trimestres siguiente."/>
    <d v="1899-12-30T09:35:00"/>
    <d v="1899-12-30T09:35:00"/>
    <x v="3"/>
  </r>
  <r>
    <n v="31"/>
    <x v="3"/>
    <s v="Gestión Integral de Incendios"/>
    <x v="5"/>
    <x v="0"/>
    <x v="30"/>
    <s v="Establecer la frecuencia, tipo y cantidad de servicios atendidos por la UAECOB que sirvan de insumos para la toma de decisiones"/>
    <x v="2"/>
    <s v="Tecnológicos,_x000a_Físicos, _x000a_Personal"/>
    <n v="1"/>
    <s v="Base de datos única información de incidentes de la CCC."/>
    <s v="Eficacia"/>
    <s v="Tipo de emergencia  según lo requerido / Total de emergencias atendidos por la UAECOB."/>
    <s v="Porcentaje"/>
    <s v="*Registro PROCAD Base de datos única información de incidentes de la CCC."/>
    <s v="Permanente"/>
    <s v="Mensual"/>
    <s v=" &lt;=50%"/>
    <s v="51%-60%"/>
    <s v="61%-85%"/>
    <s v="86%-100%"/>
    <s v="17 Estaciones en las que se desarrollan actividades misionales._x000a_Profesional Apoyo Manejo de Información - Sub. Operativa."/>
    <s v="Profesional Apoyo Manejo de Información - Sub. Operativa."/>
    <s v="Profesional Sub.Operativa"/>
    <s v="Subdirector Operativo y las 17 estaciones."/>
    <n v="1"/>
    <n v="3153"/>
    <n v="3153"/>
    <n v="1"/>
    <s v="="/>
    <s v="EXCELENTE"/>
    <s v="Se realizó la atención de todos  los servicios de emergencia de acuerdo a la tipologia establecida."/>
    <m/>
    <n v="1"/>
    <n v="2926"/>
    <n v="2926"/>
    <n v="1"/>
    <s v="="/>
    <s v="EXCELENTE"/>
    <s v="Se realizó la atención de todos  los servicios de emergencia de acuerdo a la tipologia establecida."/>
    <m/>
    <n v="1"/>
    <n v="2761"/>
    <n v="2761"/>
    <n v="1"/>
    <s v="="/>
    <s v="Excelente"/>
    <s v="Se realizó la atención de todos  los servicios de emergencia de acuerdo a la tipologia establecida."/>
    <m/>
    <n v="1"/>
    <n v="1"/>
    <x v="0"/>
    <n v="1"/>
    <n v="2735"/>
    <n v="2735"/>
    <n v="1"/>
    <s v="="/>
    <s v="Excelente"/>
    <s v="Se realizo la atención de los servicios de emergencia por tipo durante enero de 2018."/>
    <m/>
    <n v="1"/>
    <n v="3342"/>
    <n v="3342"/>
    <n v="1"/>
    <s v="="/>
    <s v="EXCELENTE"/>
    <s v="Se realizo la atención de los servicios de emergencia por tipo durante febrero de 2018."/>
    <m/>
    <n v="1"/>
    <n v="3470"/>
    <n v="3470"/>
    <n v="1"/>
    <s v="="/>
    <s v="EXCELENTE"/>
    <s v="Se realizo la atención de los servicios de emergencia por tipo durante marzo de 2018."/>
    <m/>
    <n v="1"/>
    <n v="1"/>
    <x v="0"/>
  </r>
  <r>
    <n v="32"/>
    <x v="0"/>
    <s v="Gestión Integrada"/>
    <x v="6"/>
    <x v="1"/>
    <x v="31"/>
    <s v="Medir el cumplimiento de las acciones planteadas por los subsistemas"/>
    <x v="1"/>
    <s v="Personal y Tecnológico (Computador)"/>
    <n v="1"/>
    <s v="Final de cada periodo, después de que los subsistemas hayan realizado su gestión"/>
    <s v="Eficacia"/>
    <s v="(% del promedio de cumplimiento de las acciones reportadas por los subsistemas)"/>
    <s v="Porcentaje"/>
    <s v="Registros evidenciados de las acciones planteadas por los subsistemas"/>
    <s v="Trimestral"/>
    <s v="Trimestral"/>
    <s v="&lt;60 %"/>
    <s v="&gt;60 y &lt; 80"/>
    <s v=" =80 Y &lt;95"/>
    <s v="&gt; 95 %"/>
    <s v="Subsistemas del SIG  que cuenten con indicadores"/>
    <s v="Apoyo SIG"/>
    <s v="Coordinación SIG"/>
    <s v="Directivos, Oficina Asesora de Planeación, coordinadores y referentes del SIG"/>
    <m/>
    <m/>
    <m/>
    <m/>
    <m/>
    <m/>
    <m/>
    <m/>
    <m/>
    <m/>
    <m/>
    <m/>
    <m/>
    <m/>
    <m/>
    <m/>
    <n v="1"/>
    <n v="6"/>
    <n v="8"/>
    <n v="0.75"/>
    <s v="&gt;60 y &lt; 80"/>
    <s v="Regular"/>
    <s v="Se recibe información de los indicadores de cuatro (4) subsistemas (Gestión Ambiental, Gestión Seguridad en la Infomación, Gestión Documental, Seguridad y Salud en el Trabajo), en total ocho (8) indicadores de los cuales seis (6) tienen un desempeño excelente.Sin embargo, el área de gestión ambiental presenta un desempeño malo en dos (2) de sus indicadores referntes al consumo de servicios públicos, generando una disminución en el desempeño general del SIG. Lo anterior evidencia una situación de alerta para el área de Gestión Ambiental, toda vez que, no obstante se imparten las directrices transversales a la Unidad frente al manejo y conciencia ambiental, es responsabilidad de cada una de las dependencias y estaciones interiorizar dichos lineamientos, ya que como se analizan los resultados de los indicadores, el consumo desmedido e irresponsable de los servicios públicos en las estaciones y en la Sede Comando, se incrementaron durante el segundo trimestre del año."/>
    <s v="Realizar seguimiento a cada una de las actividades propuestas por el área de Gestión Ambiental, para reducir el consumo de servicios públicos._x000a_"/>
    <m/>
    <n v="0.75"/>
    <x v="4"/>
    <m/>
    <m/>
    <m/>
    <m/>
    <m/>
    <m/>
    <m/>
    <m/>
    <m/>
    <m/>
    <m/>
    <m/>
    <m/>
    <m/>
    <m/>
    <m/>
    <s v="No aplica"/>
    <s v="No aplica"/>
    <s v="No aplica"/>
    <s v="No aplica"/>
    <s v="No aplica"/>
    <s v="No aplica"/>
    <s v="No aplica"/>
    <m/>
    <m/>
    <s v="No aplica"/>
    <x v="1"/>
  </r>
  <r>
    <n v="33"/>
    <x v="0"/>
    <s v="Gestión Asuntos Jurídicos"/>
    <x v="6"/>
    <x v="0"/>
    <x v="32"/>
    <s v="medir el cumplimiento de la eficacia de los trabajadores de la Oficina de control interno disciplinarios."/>
    <x v="0"/>
    <s v="Personal y Tecnológico (Computador)"/>
    <n v="13"/>
    <s v="El indicador se calcula sobre los procesos impulsados"/>
    <s v="Eficacia"/>
    <s v="Número de procesos impulsados/Número de abogados"/>
    <s v="Numero"/>
    <s v="libro de registro de procesos aperturados._x000a_Tabla de Excel donde resume la gestión de los procesos"/>
    <s v="Mensual"/>
    <s v="Mensual"/>
    <s v="&lt;=7"/>
    <s v="&gt;8 - &lt;11"/>
    <s v="(=)11 y &lt;13"/>
    <s v="(=)13"/>
    <s v="Oficina de Control Interno"/>
    <s v="Asistente Administrativa OCDI"/>
    <s v="Coordinador OCDI"/>
    <s v="Directivos"/>
    <m/>
    <m/>
    <m/>
    <m/>
    <m/>
    <m/>
    <m/>
    <m/>
    <m/>
    <m/>
    <m/>
    <m/>
    <m/>
    <m/>
    <m/>
    <m/>
    <n v="13"/>
    <n v="248"/>
    <n v="18"/>
    <n v="13.777777777777779"/>
    <s v="&gt;=13"/>
    <s v="Excelente"/>
    <s v="Se observa la gestión adelantada por cada uno de los abogados designados para el estudio e impulso de los procesos disciplinarios, toda vez que cumplieron con la expedicion del número de autos fijados por la coordinación de la  Oficina de Control Disciplinario Interno por mes, aun cuando durante el mes de Enero se contó con un abogado menos respecto a los siguientes dos periodos."/>
    <s v="Mantener el impulso procesal de las actuaciones disciplinarias"/>
    <m/>
    <n v="13.777777777777779"/>
    <x v="0"/>
    <m/>
    <m/>
    <m/>
    <m/>
    <m/>
    <m/>
    <m/>
    <m/>
    <m/>
    <m/>
    <m/>
    <m/>
    <m/>
    <m/>
    <m/>
    <m/>
    <n v="13"/>
    <n v="221"/>
    <n v="17"/>
    <n v="13"/>
    <s v="&gt;=13"/>
    <s v="EXCELENTE"/>
    <s v="Se observa la gestión adelantada por cada uno de los abogados designados para el estudio e impulso de los procesos disciplinarios, toda vez que cumplieron con la expedicion del número de autos fijados por la coordinación de la  Oficina de Control Disciplinario Interno por mes, aun cuando durante el mes de Enero se contó con un abogado menos respecto a los siguientes dos periodos."/>
    <s v="Mantener el impulso procesal de las actuaciones disciplinarias"/>
    <m/>
    <n v="13"/>
    <x v="0"/>
  </r>
  <r>
    <n v="34"/>
    <x v="0"/>
    <s v="Gestión Asuntos Jurídicos"/>
    <x v="6"/>
    <x v="0"/>
    <x v="33"/>
    <s v="oportunidad en los tiempos de respuesta"/>
    <x v="0"/>
    <s v="Personal y Tecnológico (Computador)"/>
    <n v="10"/>
    <s v="Inicio, durante y final del proceso que respuesta"/>
    <s v="Eficiencia"/>
    <s v="Número total de procesos/ Promedio dias (fecha de apertura-fecha de acta de reparto)"/>
    <s v="Numero"/>
    <s v="Actas de reparto y libro apertura de procesos."/>
    <s v="Mensual"/>
    <s v="Mensual"/>
    <s v="&gt;15"/>
    <s v="&lt;=15 y &gt;=13"/>
    <s v="&lt;=12 y &gt;=11"/>
    <s v="&lt;=10"/>
    <s v="Oficina de Control Interno"/>
    <s v="Asistente Administrativa OCDI"/>
    <s v="Coordinador OCDI"/>
    <s v="Directivos"/>
    <m/>
    <m/>
    <m/>
    <m/>
    <m/>
    <m/>
    <m/>
    <m/>
    <m/>
    <m/>
    <m/>
    <m/>
    <m/>
    <m/>
    <m/>
    <m/>
    <n v="10"/>
    <n v="40"/>
    <n v="4.0999999999999996"/>
    <n v="9.7560975609756113"/>
    <s v="&lt;=10"/>
    <s v="Excelente"/>
    <s v="Las quejas allegadas a la OCDI se atendieron dentro de los términos fijados por la Dirección Distrital de Asuntos Disciplinarios (10 días) y sin exceder el término máximo que otorga la Ley 1755, logro alcanzado gracias al seguimiento permanente a la gestión."/>
    <s v="Mantener las acciones adelantadas"/>
    <m/>
    <n v="9.7560975609756113"/>
    <x v="0"/>
    <m/>
    <m/>
    <m/>
    <m/>
    <m/>
    <m/>
    <m/>
    <m/>
    <m/>
    <m/>
    <m/>
    <m/>
    <m/>
    <m/>
    <m/>
    <m/>
    <n v="10"/>
    <n v="25"/>
    <n v="15"/>
    <n v="1.6666666666666667"/>
    <s v="&lt;=10"/>
    <s v="EXCELENTE"/>
    <s v="Las quejas allegadas a la OCDI se atendieron dentro de los términos fijados por la Dirección Distrital de Asuntos Disciplinarios (10 días) y sin exceder el término máximo que otorga la Ley 1755, logro alcanzado gracias al seguimiento permanente a la gestión."/>
    <s v="Mantener las acciones adelantadas"/>
    <m/>
    <n v="1.6666666666666667"/>
    <x v="0"/>
  </r>
  <r>
    <n v="35"/>
    <x v="0"/>
    <s v="Gestión de PQRS"/>
    <x v="6"/>
    <x v="0"/>
    <x v="34"/>
    <s v="Medir el nivel de satisfacción en cuanto a tiempo de respuesta, claridad de la información y trato digno. En el punto principal y red CADE"/>
    <x v="0"/>
    <s v="Personal_x000a_Físicos(Papelería, Espacio adecuado)_x000a_Tecnológicos (encuestas Tabuladas en Excel)"/>
    <n v="0.9"/>
    <s v="Final del ejercicio de atención se mide la satisfacción del ciudadano"/>
    <s v="Eficiencia"/>
    <s v="(% del promedio  de calificación positiva de la encuesta.)"/>
    <s v="Porcentaje"/>
    <s v="Encuestas físicas diligenciadas por la ciudadanía"/>
    <s v="Diaria"/>
    <s v="Trimestral"/>
    <s v="&lt;=75%"/>
    <s v="(&gt;= 76% y &lt; 85%)"/>
    <s v=" =85% Y &lt;95%"/>
    <s v="&gt;=95 %"/>
    <s v="Servicio al Ciudadano Procedimiento Satisfacción Ciudadana"/>
    <s v="Apoyo a la coordinación y _x000a_Coordinador del Área _x000a_"/>
    <s v="Apoyo a la coordinación y _x000a_Coordinador del Área _x000a_"/>
    <s v="Directivos_x000a_Coordinadores _x000a_(Entes de Control Veeduría Distrital y Secretaría general)"/>
    <m/>
    <m/>
    <m/>
    <m/>
    <m/>
    <m/>
    <m/>
    <m/>
    <m/>
    <m/>
    <m/>
    <m/>
    <m/>
    <m/>
    <m/>
    <m/>
    <n v="0.9"/>
    <n v="99.1"/>
    <n v="0"/>
    <n v="0.99099999999999999"/>
    <s v="&gt;=95 %"/>
    <s v="Excelente"/>
    <s v="Se cumple con la meta establecida durante el periodo de reporte, de acuerdo con las 144 encuestas realizadas, identificando que 143 ciudadanos respondieron positivamente al ejercicio del resultado de la atención presencial en los puntos donde atiende la entidad, por lo anterior, existe un cumplimiento por encima de la meta establecida para el reporte en el primer trimestre con un 99, 1 superando el I trimestre que fue del 98,2%, a aumentando la satisfacción en un 0,9%"/>
    <m/>
    <m/>
    <n v="0.99099999999999999"/>
    <x v="0"/>
    <m/>
    <m/>
    <m/>
    <m/>
    <m/>
    <m/>
    <m/>
    <m/>
    <m/>
    <m/>
    <m/>
    <m/>
    <m/>
    <m/>
    <m/>
    <m/>
    <n v="0.9"/>
    <n v="98.8"/>
    <n v="0"/>
    <n v="0.98199999999999998"/>
    <s v="&gt;=95 %"/>
    <s v="EXCELENTE"/>
    <s v="Se cumple con la meta establecida durante el periodo de reporte, de acuerdo con las 202 encuestas realizadas, identificando que 198 ciudadanos respondieron positivamente al ejercicio del resultado de la atención presencial en los puntos donde atiende la entidad, por lo anterior, existe un cumplimiento por encima de la meta establecida para el reporte en el primer trimestre con un 98,2%."/>
    <m/>
    <m/>
    <n v="0.98199999999999998"/>
    <x v="0"/>
  </r>
  <r>
    <n v="36"/>
    <x v="0"/>
    <s v="Gestión de PQRS"/>
    <x v="6"/>
    <x v="1"/>
    <x v="35"/>
    <s v="Medir la oportunidad de respuesta al ciudadano, de acuerdo a los tiempos de Ley "/>
    <x v="0"/>
    <s v="Sistema Distrital de Quejas y Soluciones y recurso humano"/>
    <n v="1"/>
    <s v="Se hace seguimiento durante el proceso de la respuesta de las PQRS"/>
    <s v="Eficiencia"/>
    <s v="Numero de PQRS - SDQS contestadas en los términos de Ley/ Sobre las  PQRS recibidas para la gestión*100"/>
    <s v="Porcentaje"/>
    <s v="Sistemas SDQS Reporte de Gestión "/>
    <s v="Diaria"/>
    <s v="Mensual "/>
    <s v="&lt;=80%"/>
    <s v="(&gt;= 81% y &lt; 89%)"/>
    <s v=" =89% Y &lt;95%"/>
    <s v="&gt;=95 %"/>
    <s v="Servicio al Ciudadano Procedimiento Satisfacción Ciudadana PQRS"/>
    <s v="Apoyo a la coordinación y _x000a_Coordinador del Área _x000a_"/>
    <s v="Apoyo a la coordinación y _x000a_Coordinador del Área _x000a_"/>
    <s v="Directivos_x000a_Coordinadores _x000a_(Entes de Control Veeduría Distrital y Secretaría general)"/>
    <m/>
    <m/>
    <m/>
    <m/>
    <m/>
    <m/>
    <m/>
    <m/>
    <m/>
    <m/>
    <m/>
    <m/>
    <m/>
    <m/>
    <m/>
    <m/>
    <n v="1"/>
    <n v="118"/>
    <n v="121"/>
    <n v="0.98"/>
    <s v="&gt;=95 %"/>
    <s v="Excelente"/>
    <s v="Se cumple con las respuestas en términos de Ley, donde se recibió en el trimestre 121 peticiones quedando por responder 3 requerimientos que se encuentran en los tiempos de oportunidad según lo que contempla la norma, cumpliendo con el 98% de las respuestas en mención."/>
    <s v="Seguir generando el seguimiento respectivo a la áreas, que deben dar respuesta a través del correo quejasysoluciones@bomberosbogota.gov.co"/>
    <m/>
    <n v="0.98"/>
    <x v="0"/>
    <m/>
    <m/>
    <m/>
    <m/>
    <m/>
    <m/>
    <m/>
    <m/>
    <m/>
    <m/>
    <m/>
    <m/>
    <m/>
    <m/>
    <m/>
    <m/>
    <n v="1"/>
    <n v="92"/>
    <n v="99"/>
    <n v="0.92929292929292928"/>
    <s v=" =89% Y &lt;95%"/>
    <s v="BUENO"/>
    <s v="Se cumple con las respuestas en términos de Ley, quedando por responder 7 requerimientos que se encuentran en los tiempos de oportunidad según lo que contempla la norma "/>
    <s v="Seguir generando el seguimiento respectivo a la áreas, que deben dar respuesta a través del correo quejasysoluciones@bomberosbogota.gov.co"/>
    <m/>
    <n v="0.92929292929292928"/>
    <x v="2"/>
  </r>
  <r>
    <n v="37"/>
    <x v="0"/>
    <s v="Gestión de PQRS"/>
    <x v="6"/>
    <x v="1"/>
    <x v="36"/>
    <s v="Medir la satisfacción ciudadana, frente a la respuesta generada "/>
    <x v="0"/>
    <s v="Recursos tecnológicos, humanos Sistema distrital de Quejas y Soluciones "/>
    <n v="0.9"/>
    <s v="Final del ejercicio en la respuesta generada"/>
    <s v="Eficacia"/>
    <s v="(% del promedio  de calificación positiva de la encuesta.)"/>
    <s v="Porcentaje"/>
    <s v="Encuesta realizada vía telefónicamente por el área a la ciudadanía"/>
    <s v="Mensual"/>
    <s v="Trimestral"/>
    <s v="&lt;=75%"/>
    <s v="(&gt;=76% y &lt; 85%)"/>
    <s v=" =85% Y &lt;90%"/>
    <s v="&gt;=90 %"/>
    <s v="Servicio al Ciudadano Procedimiento Peticiones, Quejas y Reclamos (PQRS)"/>
    <s v="Apoyo a la coordinación y _x000a_Coordinador del Área _x000a_"/>
    <s v="Apoyo a la coordinación y _x000a_Coordinador del Área _x000a_"/>
    <s v="Directivos_x000a_Coordinadores _x000a_(Entes de Control Veeduría Distrital y Secretaría general)"/>
    <m/>
    <m/>
    <m/>
    <m/>
    <m/>
    <m/>
    <m/>
    <m/>
    <m/>
    <m/>
    <m/>
    <m/>
    <m/>
    <m/>
    <m/>
    <m/>
    <n v="0.9"/>
    <n v="99"/>
    <n v="0"/>
    <n v="0.99"/>
    <s v="&gt;=90 %"/>
    <s v="Excelente"/>
    <s v="Se cumple con la meta establecida durante el periodo de reporte, de acuerdo a lo que respondieron los ciudadanos, es decir, los encuestados con respuesta positiva constituye a 99% y en comparación al periodo anterior que fue el 96%, se aumento la satisfacción en 3%, en consecuencia se mejoró la respuesta de fondo por parte de las dependencias, hacia la ciudadanía"/>
    <m/>
    <m/>
    <n v="0.99"/>
    <x v="0"/>
    <m/>
    <m/>
    <m/>
    <m/>
    <m/>
    <m/>
    <m/>
    <m/>
    <m/>
    <m/>
    <m/>
    <m/>
    <m/>
    <m/>
    <m/>
    <m/>
    <n v="0.9"/>
    <n v="96"/>
    <n v="0"/>
    <n v="0.96"/>
    <s v="&gt;=90 %"/>
    <s v="EXCELENTE"/>
    <s v="Se cumple con la meta establecida durante el periodo de reporte, de acuerdo a lo que respondieron los ciudadanos, es decir, los encuenstados con respuesta positiva constituye a 31,7, respondiendo a satisfacción con un 96% de favorabilidad durante este trimestre de reporte."/>
    <m/>
    <m/>
    <n v="0.96"/>
    <x v="0"/>
  </r>
  <r>
    <n v="38"/>
    <x v="0"/>
    <s v="Gestión Administrativa"/>
    <x v="6"/>
    <x v="0"/>
    <x v="37"/>
    <s v="Cuanto reduzco en consumo de agua en las instalaciones de las UAECOB"/>
    <x v="3"/>
    <s v="reportes empresas prestadoras de servicios"/>
    <n v="0.02"/>
    <s v="Final de mes según reporte de consumo"/>
    <s v="Eficiencia"/>
    <s v=" (1-( sumatoria del consumo de las estaciones  actual/ sumatoria del consumo del periodo anterior))"/>
    <s v="Porcentaje"/>
    <s v="Empresa de acueducto y alcantarillado mediante el reporte bimestral"/>
    <s v="bimestral"/>
    <s v="bimestral"/>
    <s v="&lt;1%"/>
    <s v="(&gt; 1% y &lt;2%)"/>
    <n v="0.02"/>
    <s v="&gt;2%"/>
    <s v="Gestión Ambiental"/>
    <s v="Profesional de Gestión Ambiental"/>
    <s v="Coordinación de Gestión Ambiental"/>
    <s v="Profesional de Gestión Ambienta, Coordinación de Gestión Ambiental, Control Interno, Oficina Asesora de Planeación, Entes de Control, Gestión Administrativa"/>
    <m/>
    <m/>
    <m/>
    <m/>
    <m/>
    <m/>
    <m/>
    <m/>
    <n v="0.02"/>
    <n v="4052"/>
    <n v="4237"/>
    <n v="4.3662969081897596E-2"/>
    <s v="&gt;2%"/>
    <s v="EXCELENTE"/>
    <s v="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_x000a_Es de precisar que el consumo reportado corresponde al periodo de enero a marzo y marzo mayo de 2018._x000a_Se presentó un ahorro del 4% en el consumo de agua, lo anterior corresponde al reforzamiento de la campaña de ahorro y uso eficiente del agua, así como el mantenimiento y control de fugas y goteos en la baterías de baños y sanitarios._x000a_"/>
    <s v="Actualizar el inventario de los sistemas ahorradores del sistema hidrosanitario de la UAECOB, para solicitar al área de infraestructura el cambio e instalación en aquellos que se requieran, así mismo revisión y reparación de las fugas y goteos en las instalaciones de las instalaciones de la entidad._x000a_Fortalecer la campaña de ahorro y uso eficiente de agua._x000a_"/>
    <m/>
    <m/>
    <m/>
    <m/>
    <m/>
    <m/>
    <m/>
    <m/>
    <m/>
    <n v="4.3662969081897596E-2"/>
    <x v="2"/>
    <m/>
    <m/>
    <m/>
    <m/>
    <m/>
    <m/>
    <m/>
    <m/>
    <n v="0.02"/>
    <n v="4091"/>
    <n v="3931"/>
    <n v="-4.0702111422030063E-2"/>
    <s v="(&gt;=)"/>
    <s v="MALO"/>
    <s v="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_x000a_Es de precisar  que el consumo reportado corresponde al periodo de septiembre a noviembre de 2017 y el periodo de noviembre de 2017 a enero de 2018.  Para los meses posteriores no  se han generado facturas."/>
    <s v="Actualizar el inventario de los sistemas ahorradores  del sistema hidrosanitario de la UAECOB, para solicitar al área de infraestructura el cambio  e instalación  en aquellos que se requieran, así mismo revisión y reparación de las fugas y goteos en las instalaciones de las instalaciones de la entidad._x000a_Fortalecer la campaña de ahorro y uso eficiente de agua._x000a_"/>
    <m/>
    <m/>
    <m/>
    <m/>
    <m/>
    <m/>
    <m/>
    <m/>
    <m/>
    <n v="-4.0702111422030063E-2"/>
    <x v="3"/>
  </r>
  <r>
    <n v="39"/>
    <x v="0"/>
    <s v="Gestión Administrativa"/>
    <x v="6"/>
    <x v="0"/>
    <x v="38"/>
    <s v="Cuanto reduzco en consumo de energía en las instalaciones de las UAECOB"/>
    <x v="3"/>
    <s v="reportes empresas prestadoras de servicios"/>
    <n v="0.02"/>
    <s v="Final de mes según reporte de consumo"/>
    <s v="Eficiencia"/>
    <s v=" (1-( sumatoria del consumo de las estaciones  actual/ sumatoria del consumo del periodo anterior))"/>
    <s v="Porcentaje"/>
    <s v="Codensa_x000a_Reporte Mensual"/>
    <s v="Mensual"/>
    <s v="bimestral"/>
    <s v="&lt;1%"/>
    <s v="(&gt; 1% y &lt;2%)"/>
    <n v="0.02"/>
    <s v="&gt;2%"/>
    <s v="Gestión Ambiental"/>
    <s v="Profesional de Gestión Ambiental"/>
    <s v="Coordinación de Gestión Ambiental"/>
    <s v="Profesional de Gestión Ambienta, Coordinación de Gestión Ambiental, Control Interno, Oficina Asesora de Planeación, Entes de Control, Gestión Administrativa"/>
    <m/>
    <m/>
    <m/>
    <m/>
    <m/>
    <m/>
    <m/>
    <m/>
    <n v="0.02"/>
    <n v="97835"/>
    <n v="89197"/>
    <n v="-9.6841822034373415E-2"/>
    <s v="&lt;1%"/>
    <s v="MALO"/>
    <s v="Debido al cambio de computadores e impresoras en el edificio comando y la mala práctica de no apagar los equipos después de la jornada, laboral por parte de los funcionarios y contratistas, reporte dado por la empresa de vigilancia"/>
    <s v="Fortalecer la campaña de ahorro y uso eficiente de energía._x000a_Se van a apagar las luces en los sectores que la luz natural, permita."/>
    <m/>
    <m/>
    <m/>
    <m/>
    <m/>
    <m/>
    <m/>
    <m/>
    <m/>
    <n v="-9.6841822034373415E-2"/>
    <x v="2"/>
    <m/>
    <m/>
    <m/>
    <m/>
    <m/>
    <m/>
    <m/>
    <m/>
    <n v="0.02"/>
    <n v="88012"/>
    <n v="75006"/>
    <n v="-0.17339946137642315"/>
    <s v="(&gt;=)"/>
    <s v="MALO"/>
    <s v="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
    <s v="Actualizar el inventario de los sistemas ahorradores  del sistema de luminarias de la UAECOB, para solicitar al área de infraestructura el cambio  e instalación  en aquellos que se requieran._x000a_Fortalecer la campaña de ahorro y uso eficiente de energía._x000a_"/>
    <m/>
    <m/>
    <m/>
    <m/>
    <m/>
    <m/>
    <m/>
    <m/>
    <m/>
    <n v="-0.17339946137642315"/>
    <x v="3"/>
  </r>
  <r>
    <n v="40"/>
    <x v="0"/>
    <s v="Gestión Administrativa"/>
    <x v="6"/>
    <x v="0"/>
    <x v="39"/>
    <s v="Cuanto reduzco en consumo de gases las instalaciones de las UAECOB"/>
    <x v="3"/>
    <s v="reportes empresas prestadoras de servicios"/>
    <n v="0.02"/>
    <s v="Final de mes según reporte de consumo"/>
    <s v="Eficiencia"/>
    <s v=" (1-( sumatoria del consumo de las estaciones  actual/ sumatoria del consumo del periodo anterior))"/>
    <s v="Porcentaje"/>
    <s v="Gas Natural_x000a_Reporte Mensual"/>
    <s v="Mensual"/>
    <s v="bimestral"/>
    <s v="&lt;1%"/>
    <s v="(&gt; 1% y &lt;2%)"/>
    <n v="0.02"/>
    <s v="&gt;2%"/>
    <s v="Gestión Ambiental"/>
    <s v="Profesional de Gestión Ambiental"/>
    <s v="Coordinación de Gestión Ambiental"/>
    <s v="Profesional de Gestión Ambienta, Coordinación de Gestión Ambiental, Control Interno, Oficina Asesora de Planeación, Entes de Control, Gestión Administrativa"/>
    <m/>
    <m/>
    <m/>
    <m/>
    <m/>
    <m/>
    <m/>
    <m/>
    <n v="0.02"/>
    <n v="6912"/>
    <n v="6529"/>
    <n v="-5.8661357022514959E-2"/>
    <s v="&lt;1%"/>
    <s v="MALO"/>
    <s v="El consumo de gas para este periodo, la ejecución del contrato No.  419 de 2017, contempló más estaciones, lo cual incide directamente en el aumento del consumo, esperando se estabilice una vez finalice el contrato."/>
    <s v="Fortalecer la campaña para incentivar el ahorro y uso eficiente del gas natural, con una correcta utilización de los gasodomésticos en cada una de las estaciones."/>
    <m/>
    <m/>
    <m/>
    <m/>
    <m/>
    <m/>
    <m/>
    <m/>
    <m/>
    <n v="-5.8661357022514959E-2"/>
    <x v="2"/>
    <m/>
    <m/>
    <m/>
    <m/>
    <m/>
    <m/>
    <m/>
    <m/>
    <n v="0.02"/>
    <n v="2866"/>
    <n v="2846"/>
    <n v="-7.0274068868587669E-3"/>
    <s v="(&gt;=)"/>
    <s v="MALO"/>
    <s v="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
    <s v="Verificar  el avance del contrato No.  419 de 2017, en cuanto al cambio de gasodomésticos deteriorados por nuevos. Así mismo es de precisar que con este contrato, se están adecuando e instalando mayor número de calentadores en las sedes de la entidad, para satisfacer las necesidades del cuerpo uniformado, razón por la cual se evidencia un aumentando en el  consumo  de gas.  Es importante que una vez finalizada la ejecución del contrato y se estandarice  el consumo, se puede empezar a realizar un análisis real  del consumo de este servicio."/>
    <m/>
    <m/>
    <m/>
    <m/>
    <m/>
    <m/>
    <m/>
    <m/>
    <m/>
    <n v="-7.0274068868587669E-3"/>
    <x v="3"/>
  </r>
  <r>
    <n v="41"/>
    <x v="0"/>
    <s v="Gestión Financiera"/>
    <x v="6"/>
    <x v="0"/>
    <x v="40"/>
    <s v="verificar el cumplimiento de los requisitos para la presentación y tramite de las cuentas de cobro de la UAECOB"/>
    <x v="2"/>
    <s v="Personal de área_x000a_Herramientas Informáticas"/>
    <n v="0.01"/>
    <s v="Final del ejercicio cuando se revisa y se tramita las cuentas de cobro"/>
    <s v="Eficacia"/>
    <s v="(Cuentas rechazadas / Cuentas radicadas)*100"/>
    <s v="Porcentaje"/>
    <s v="Financiera, lista de chequeo y se registra en Excel para tramite de devolución"/>
    <s v="Mensual"/>
    <s v="Mensual"/>
    <s v="&gt; 4%"/>
    <s v="&gt;1% y &lt; 4%"/>
    <n v="0.01"/>
    <s v="&lt;1%"/>
    <s v="Pagos"/>
    <s v="Profesional Especializado Financiera"/>
    <s v="Profesional Especializado Financiera"/>
    <s v="Dirección y Subdirección Gestión Corporativa, SIG"/>
    <n v="0.01"/>
    <n v="2"/>
    <n v="400"/>
    <n v="5.0000000000000001E-3"/>
    <s v="&lt;1%"/>
    <s v="EXCELENTE"/>
    <s v="En lo que respecta al mes de abril se efectuó dos devoluciones por escrito por parte del área, teniendo en cuenta que la corrección solicitada no fue tramitada en su momento."/>
    <m/>
    <n v="0.01"/>
    <n v="0"/>
    <n v="347"/>
    <n v="0"/>
    <s v="&lt;1%"/>
    <s v="EXCELENTE"/>
    <s v="Para el mes de mayo no se efectuaron devoluciones por escrito por parte del área, las correciones solicitadas por correo fueron tramitadas en su momento."/>
    <m/>
    <n v="0.01"/>
    <n v="1"/>
    <n v="382"/>
    <n v="2.617801047120419E-3"/>
    <s v="&lt;1%"/>
    <s v="Excelente"/>
    <s v="En junio fue necesario efectuar una devolución por escrito por parte del área, las demas correcciones solicitadas por correo se tramitaron en su momento."/>
    <m/>
    <n v="2.5392670157068065E-3"/>
    <n v="2.5392670157068065E-3"/>
    <x v="0"/>
    <n v="0.01"/>
    <n v="0"/>
    <n v="10"/>
    <n v="0"/>
    <s v="&lt;1"/>
    <s v="Excelente"/>
    <s v="En el mes de enero no se presentaron rechazos por parte del área Financiera, lo anterior teniendo en cuenta que en este mes no se tramitan cuentas por cuanto las reservas se aprueban a final de mes"/>
    <m/>
    <n v="0.01"/>
    <n v="0"/>
    <n v="532"/>
    <n v="0"/>
    <s v="&lt;1%"/>
    <s v="EXCELENTE"/>
    <s v="En este mes no se presentó devoluciones por escrito por parte del área, teniendo en cuenta que las correciones solicitadas por correo fuerón tramitadas en su momento."/>
    <m/>
    <n v="0.01"/>
    <n v="0"/>
    <n v="421"/>
    <n v="0"/>
    <s v="&lt;1"/>
    <s v="EXCELENTE"/>
    <s v="En el mes marzo no se presentó devolución por escrito por parte del área, teniendo en cuenta que las correciones solicitadas por correo no fue tramitada en su momento."/>
    <m/>
    <n v="0"/>
    <n v="0"/>
    <x v="0"/>
  </r>
  <r>
    <n v="42"/>
    <x v="0"/>
    <s v="Gestión Financiera"/>
    <x v="6"/>
    <x v="0"/>
    <x v="41"/>
    <s v="Revisar y mantener actualizado los datos y estado de las cuentas bancarias minimizar el rechazo de los pagos."/>
    <x v="2"/>
    <s v="Personal de área_x000a_Herramientas Informáticas"/>
    <n v="0.01"/>
    <s v="Final del ejercicio cuando se revisa y se tramita las cuentas de cobro"/>
    <s v="Eficacia"/>
    <s v="(Cuentas rechazadas de pago por la Tesorería Distrital / Cuentas radicadas)*100"/>
    <s v="Porcentaje"/>
    <s v="Reporte de las cuentas no pagadas por la tesorería Distrital"/>
    <s v="Mensual"/>
    <s v="Mensual"/>
    <s v="&gt; 4%"/>
    <s v="&gt;1% y &lt; 4%"/>
    <n v="0.01"/>
    <s v="&lt;1%"/>
    <s v="Pagos"/>
    <s v="Profesional Especializado Financiera"/>
    <s v="Profesional Especializado Financiera"/>
    <s v="Tesorería Distrital, Dirección y Subdirección Gestión Corporativa, SIG"/>
    <n v="0.01"/>
    <n v="1"/>
    <n v="398"/>
    <n v="2.5125628140703518E-3"/>
    <s v="&lt;1%"/>
    <s v="EXCELENTE"/>
    <s v="Para el mes de abril se presentó un rechazo por parte de la Tesoreria Distrital, por cuenta erronea."/>
    <m/>
    <n v="0.01"/>
    <n v="0"/>
    <n v="347"/>
    <n v="0"/>
    <s v="&lt;1%"/>
    <s v="EXCELENTE"/>
    <s v="En mayo no se presentó rechazos por parte de la Tesoreria Distrital."/>
    <m/>
    <n v="0.01"/>
    <n v="1"/>
    <n v="381"/>
    <n v="2.6246719160104987E-3"/>
    <s v="&lt;1%"/>
    <s v="Excelente"/>
    <s v="Respecto al mes de junio se presentó un rechazo por parte de la Tesoreria Distrital por cuenta cancelada."/>
    <m/>
    <n v="1.712411576693617E-3"/>
    <n v="1.712411576693617E-3"/>
    <x v="0"/>
    <n v="0.01"/>
    <n v="0"/>
    <n v="10"/>
    <n v="0"/>
    <s v="&lt;1"/>
    <s v="Excelente"/>
    <s v="No se presentó ningun rechazo por parte de la Tesoreria en enero"/>
    <m/>
    <n v="0.01"/>
    <n v="3"/>
    <n v="535"/>
    <n v="5.6074766355140183E-3"/>
    <s v="&lt;1%"/>
    <s v="EXCELENTE"/>
    <s v="Se presentaron tres rechazos por parte de la Tesoreria en febrero, por cuentas inactivas."/>
    <m/>
    <n v="0.01"/>
    <n v="0"/>
    <n v="421"/>
    <n v="0"/>
    <s v="&lt;1%"/>
    <s v="EXCELENTE"/>
    <s v="En marzo no se presentó rechazos por parte de la Tesoreria Distrital"/>
    <m/>
    <n v="1.8691588785046728E-3"/>
    <n v="1.8691588785046728E-3"/>
    <x v="0"/>
  </r>
  <r>
    <n v="43"/>
    <x v="0"/>
    <s v="Gestión Financiera"/>
    <x v="6"/>
    <x v="1"/>
    <x v="42"/>
    <s v="Medir la ejecución real de la entidad (Para mostrar la relación con lo ejecutado y mostrar avance significativo)"/>
    <x v="0"/>
    <s v="Personal de área_x000a_Herramientas Informáticas, registros"/>
    <n v="0.9"/>
    <s v="Seguimiento mensual de acuerdo a lo ejecutado_x000a__x000a_Depende del nivel de ejecución es proporcional al nivel de los giros."/>
    <s v="Eficacia"/>
    <s v="(Giros realizados a la fecha / Presupuesto comprometido)*100"/>
    <s v="Porcentaje"/>
    <s v="Ejecución presupuestal del periodo"/>
    <s v="Trimestral"/>
    <s v="Trimestral"/>
    <s v="&lt;50%"/>
    <s v=" &gt; 51% y &lt; 79%"/>
    <s v="&gt;80 y &lt; 94%"/>
    <s v="&gt;95%"/>
    <s v="Ejecución Presupuestal"/>
    <s v="Profesional Especializado Financiera"/>
    <s v="Profesional Especializado Financiera"/>
    <s v="SHD, Dirección, Subdirección Gestión Corporativa, Oficina Asesora Planeación y SIG"/>
    <m/>
    <m/>
    <m/>
    <m/>
    <m/>
    <m/>
    <m/>
    <m/>
    <m/>
    <m/>
    <m/>
    <m/>
    <m/>
    <m/>
    <m/>
    <m/>
    <n v="0.9"/>
    <n v="30202598586"/>
    <n v="38823763547"/>
    <n v="0.77794102958196654"/>
    <s v=" &gt; 51% y &lt; 79%"/>
    <s v="Regular"/>
    <s v="Para el segundo semestre se giró el 77,79% de los compromisos del mismo periodo, que corresponde al normal funcionamiento de la Entidad."/>
    <m/>
    <m/>
    <n v="0.77794102958196654"/>
    <x v="4"/>
    <m/>
    <m/>
    <m/>
    <m/>
    <m/>
    <m/>
    <m/>
    <m/>
    <m/>
    <m/>
    <m/>
    <m/>
    <m/>
    <m/>
    <m/>
    <m/>
    <n v="0.9"/>
    <n v="11456881239"/>
    <n v="18208798132"/>
    <n v="0.62919480769385683"/>
    <s v=" &gt; 51% y &lt; 79%"/>
    <s v="REGULAR"/>
    <s v="En el primer trimestre se giró el 62,92% de los compromisos del mismo periodo, estos pagos corresponden basicamente a nómina y aportes, servicios públicos y contratistas"/>
    <s v="Por tratarse de pagos correspondientes a nómina y aportes, servicios públicos y contratistas, no es posible generar una acción de mejora toda vez que a medida que se cumplen los tiempos definidos para pago se genera de manera inmediata el giro."/>
    <m/>
    <n v="0.62919480769385683"/>
    <x v="4"/>
  </r>
  <r>
    <n v="44"/>
    <x v="0"/>
    <s v="Gestión Financiera"/>
    <x v="6"/>
    <x v="1"/>
    <x v="43"/>
    <s v="Que pasivos exigibles (cuentas susceptibles de pago posteriormente)  que Voy a generar"/>
    <x v="0"/>
    <s v="Personal de área_x000a_Herramientas Informáticas, registros"/>
    <n v="1"/>
    <s v="Seguimiento mensual de acuerdo a lo ejecutado"/>
    <s v="Eficacia"/>
    <s v="(Reservas giradas a la fecha / reservas presupuestadas del año anterior)*100"/>
    <s v="Porcentaje"/>
    <s v="Ejecución presupuestal del periodo"/>
    <s v="Trimestral"/>
    <s v="Trimestral"/>
    <s v="&lt;50%"/>
    <s v=" &gt; 51% y &lt; 79%"/>
    <s v="&gt;80 y &lt; 94%"/>
    <s v="&gt;95%"/>
    <s v="Ejecución Presupuestal"/>
    <s v="Profesional Especializado Financiera"/>
    <s v="Profesional Especializado Financiera"/>
    <s v="SHD, Dirección, Subdirección Gestión Corporativa, Oficina Asesora Planeación y SIG"/>
    <m/>
    <m/>
    <m/>
    <m/>
    <m/>
    <m/>
    <m/>
    <m/>
    <m/>
    <m/>
    <m/>
    <m/>
    <m/>
    <m/>
    <m/>
    <m/>
    <n v="1"/>
    <n v="15018206918"/>
    <n v="23882155649"/>
    <n v="0.62884637127088006"/>
    <s v=" &gt; 51% y &lt; 79%"/>
    <s v="Regular"/>
    <s v="En este primer semestre se ha pagado el 62,88% de las reservas, se espera que en el tercer trimestre del año se cancelé la mayor parte. "/>
    <m/>
    <m/>
    <n v="0.62884637127088006"/>
    <x v="4"/>
    <m/>
    <m/>
    <m/>
    <m/>
    <m/>
    <m/>
    <m/>
    <m/>
    <m/>
    <m/>
    <m/>
    <m/>
    <m/>
    <m/>
    <m/>
    <m/>
    <n v="1"/>
    <n v="4663487030"/>
    <n v="24031195319"/>
    <n v="0.194059719797328"/>
    <s v="&lt;50%"/>
    <s v="MALO"/>
    <s v="En lo que va corrido del año se ha pagado el 19,41% de las reservas, de acuerdo a los plazos contractuales y teniendo en cuenta  que no se pudo abrir el aplicativo PCT para el 2018, esto  generó que no se pudieran hacer entradas  al almacén y esto impactó en la presentación de cuentas."/>
    <s v="Se espera que en el segundo trimestre del año se cancele más del 80% toda vez que la periocidad de los contratos de las dependencias de la Unidad no supera ese corte. "/>
    <m/>
    <n v="0.194059719797328"/>
    <x v="3"/>
  </r>
  <r>
    <n v="45"/>
    <x v="0"/>
    <s v="Gestión Financiera"/>
    <x v="6"/>
    <x v="1"/>
    <x v="44"/>
    <s v="Medir el nivel de disponibidades presupuestales sin comprometer"/>
    <x v="2"/>
    <s v="Personal de área_x000a_Herramientas Informáticas, registros"/>
    <n v="0.15"/>
    <s v="Seguimiento mensual de acuerdo a lo ejecutado"/>
    <s v="Eficacia"/>
    <s v="(CDP pendientes por comprometer/ Total de disponibilidades solicitadas)"/>
    <s v="Porcentaje"/>
    <s v="Ejecución presupuestal del periodo"/>
    <s v="Mensual"/>
    <s v="Trimestral"/>
    <s v="&gt;40%"/>
    <s v=" &gt; 39% y &lt; =26%"/>
    <s v="25% y &lt;16"/>
    <s v="&lt;15%"/>
    <s v="Ejecución Presupuestal"/>
    <s v="Profesional Especializado Financiera"/>
    <s v="Profesional Especializado Financiera"/>
    <s v="Dirección, Subdirección Gestión Corporativa, Oficina Asesora Jurídica y SIG"/>
    <n v="0.15"/>
    <n v="5088283019"/>
    <n v="28797039623"/>
    <n v="0.1766946563123809"/>
    <s v="&lt;15%"/>
    <s v="EXCELENTE"/>
    <s v="En abril esta pendiente de comprometer el 17,67% de las disponibilidades solicitadas, la mayor parte corresponde a los procesos que estan en curso como Instalación vidrios, servicio de vigilancia, aseo y cafeteria, seguros, control de acceso, suminstro de redes Bosa y capacitación PIC."/>
    <m/>
    <n v="0.15"/>
    <n v="5951177397"/>
    <n v="34397730545"/>
    <n v="0.17301075689323503"/>
    <s v="&lt;15%"/>
    <s v="EXCELENTE"/>
    <s v="Con corte al mes de mayo esta pendiente por comprometer el 17,30% de lo solicitado, la mayor parte corresponde a los procesos que estan en curso como aseo y cafeteria, seguros, control de acceso, capacitación PIC y Dotación."/>
    <m/>
    <n v="0.15"/>
    <n v="5176844010"/>
    <n v="44000607557"/>
    <n v="0.11765392110310582"/>
    <s v="&lt;15%"/>
    <s v="Excelente"/>
    <s v="En el mes de junio esta pendiente de comprometer el 11,77% de las disponibilidades solicitadas,la mayor parte corresponde a los procesos que estan en curso como la adquisición de uniformes, el pago de unas sentecias judiciales por horas extras, Capacitación PIC y algunos contratos de apoyo. "/>
    <m/>
    <n v="0.15578644476957393"/>
    <n v="0.15578644476957393"/>
    <x v="1"/>
    <n v="0.15"/>
    <n v="1480297463"/>
    <n v="10745600297"/>
    <n v="0.13775847063781774"/>
    <s v="&lt;15%"/>
    <s v="Excelente"/>
    <s v="Con corte al mes de enero esta pendiente de comprometer el 13,78% de las disponibilidades solicitadas, esto corresponde adiciones de prestaciones de servicios que se encuentran en tramite."/>
    <m/>
    <n v="0.15"/>
    <n v="1814822990"/>
    <n v="15918086821"/>
    <n v="0.11401012008590049"/>
    <s v="&lt;15%"/>
    <s v="EXCELENTE"/>
    <s v="Al mes de febrero esta pendiente por comprometer el 11,40% de las disponibilidades solicitadas, corresponde algunas prestaciones de servicios, instalación de vidrios y disposición final de polvora entre otros."/>
    <m/>
    <n v="0.15"/>
    <n v="6107008117"/>
    <n v="24031195319"/>
    <n v="0.25412835424676361"/>
    <s v="25% y &lt;16"/>
    <s v="REGULAR"/>
    <s v="Con corte a marzo esta pendiente de comprometer el 25,12% de las disponibilidades solicitadas, la mayor parte corresponde a los procesos que estan en curso como Instalación vidrios, disposición final polvora, control de acceso y vehiculo de incendios."/>
    <s v="Cumplir con los plazos establecidos en los procesos de contratación."/>
    <n v="0.1686323149901606"/>
    <n v="0.1686323149901606"/>
    <x v="2"/>
  </r>
  <r>
    <n v="46"/>
    <x v="0"/>
    <s v="Gestión Financiera"/>
    <x v="6"/>
    <x v="1"/>
    <x v="45"/>
    <s v="Cumplimiento de la ejecución presupuestal asignado a la UAECOB."/>
    <x v="2"/>
    <s v="Personal de área_x000a_Herramientas Informáticas, registros"/>
    <n v="1"/>
    <s v="Seguimiento mensual de acuerdo a lo ejecutado"/>
    <s v="Eficacia"/>
    <s v="(Presupuesto comprometido/Presupuesto asignado*100) "/>
    <s v="Porcentaje"/>
    <s v="Ejecución presupuestal del periodo"/>
    <s v="Mensual"/>
    <s v="Trimestral"/>
    <s v="&lt;50%"/>
    <s v=" &gt; 51% y &lt; 79%"/>
    <s v="&gt;80 y &lt; 99%"/>
    <n v="1"/>
    <s v="Ejecución Presupuestal"/>
    <s v="Profesional Especializado Financiera"/>
    <s v="Profesional Especializado Financiera"/>
    <s v="SHD, Dirección, Subdirección Gestión Corporativa, Oficina Asesora Planeación y SIG"/>
    <n v="1"/>
    <n v="23708756604"/>
    <n v="107117393000"/>
    <n v="0.22133433180174578"/>
    <s v="&lt;50%"/>
    <s v="MALO"/>
    <s v="Con corte al mes de abril se ha ejecutado el 22,13% presupuestalmente, la mayor parte corresponde a la contratación de prestación de servicios, nómina y aportes, servicios públicos, disposición final polvora y vehiculo de incendios; y por efecto de la reducción presupuestal de $1.400´8 millones."/>
    <m/>
    <n v="1"/>
    <n v="28446553148"/>
    <n v="107117393000"/>
    <n v="0.26556427813735162"/>
    <s v="&lt;50%"/>
    <s v="MALO"/>
    <s v="Al mes de mayo se ha ejecutado el 26,56% del presupueso, la mayor parte corresponde a la contratación de prestación de servicios, nómina y aportes, servicios públicos, disposición final polvora, vehiculo de incendios, vigilancia y suministro de redes Bosa."/>
    <m/>
    <n v="1"/>
    <n v="38823763547"/>
    <n v="107117393000"/>
    <n v="0.36244126616300304"/>
    <s v="&lt;50%"/>
    <s v="MALO"/>
    <s v="Para el mes de junio se ha ejecutado apenas el 36,24% del presupuesto, este porcentaje corresponde en su gran mayoria a la contratación de prestación de servicios, nómina y aportes, servicios públicos, la adición al contrato del paquete integral de seguros, disposición final polvora, vehiculo de incendios, vigilancia y suministro de redes Bosa."/>
    <m/>
    <n v="0.28311329203403351"/>
    <n v="0.28311329203403351"/>
    <x v="2"/>
    <n v="1"/>
    <n v="9265302834"/>
    <n v="108525393000"/>
    <n v="8.5374515381851687E-2"/>
    <s v="&lt;50%"/>
    <s v="MALO"/>
    <s v="En este mes la totalidad de la ejecución corresponde a nómina, servicios públicos y prestaciones de servicios."/>
    <m/>
    <n v="1"/>
    <n v="14103263831"/>
    <n v="108525393000"/>
    <n v="0.12995358451270478"/>
    <s v="&lt;50%"/>
    <s v="MALO"/>
    <s v="La ejecución presupuestal a febrero corresponde la mayor parte a los gastos de nómina, servicios públicos y prestación de servicios. "/>
    <m/>
    <n v="1"/>
    <n v="18208798132"/>
    <n v="108525393000"/>
    <n v="0.16778375667342665"/>
    <s v="&lt;50%"/>
    <s v="MALO"/>
    <s v="En el primer trimestre se ha ejecutado apenas el 16,78% del presupuesto, esto corresponde a contratación de prestación de servicios, nómina y aportes, servicios públicos y unos contratos de apoyo."/>
    <s v="Dar estricto cumplimiento al Plan Anual de Adquisiciones."/>
    <n v="0.1277039521893277"/>
    <n v="0.1277039521893277"/>
    <x v="3"/>
  </r>
  <r>
    <n v="47"/>
    <x v="0"/>
    <s v="Gestión Administrativa"/>
    <x v="6"/>
    <x v="0"/>
    <x v="46"/>
    <s v="Cumplir con la transferencia primaria al archivo central de acuerdo al tiempo de retención de la documentación de la UAECOB"/>
    <x v="4"/>
    <s v="Personal y tecnológicos"/>
    <s v="Por Demanda"/>
    <s v="final de cada año"/>
    <s v="Eficacia"/>
    <s v="(Número de Transferencias realizadas / Número Transferencias programadas)*100"/>
    <s v="Porcentaje"/>
    <s v="Archivos de gestión de cada Área"/>
    <s v="Anual"/>
    <s v="Anual (trimestre posterior a la recolección)"/>
    <s v=" &lt; = 50%"/>
    <s v="&gt; 50% y &lt; =80%"/>
    <s v="&gt;81% y &lt; 100%"/>
    <n v="1"/>
    <s v="Gestión Documental"/>
    <s v="Técnico de Gestión Documental"/>
    <s v="Coordinador de Gestión Documental"/>
    <s v="Oficina Asesora de Planeación, Sistema Integrado de Gestión y Dirección"/>
    <m/>
    <m/>
    <m/>
    <m/>
    <m/>
    <m/>
    <m/>
    <m/>
    <m/>
    <m/>
    <m/>
    <m/>
    <m/>
    <m/>
    <m/>
    <m/>
    <s v="No aplica"/>
    <s v="No aplica"/>
    <s v="No aplica"/>
    <s v="No aplica"/>
    <s v="No aplica"/>
    <s v="No aplica"/>
    <s v="No aplica"/>
    <m/>
    <m/>
    <s v="No aplica"/>
    <x v="3"/>
    <m/>
    <m/>
    <m/>
    <m/>
    <m/>
    <m/>
    <m/>
    <m/>
    <m/>
    <m/>
    <m/>
    <m/>
    <m/>
    <m/>
    <m/>
    <m/>
    <s v="No aplica"/>
    <s v="No aplica"/>
    <s v="No aplica"/>
    <s v="No aplica"/>
    <s v="No aplica"/>
    <s v="No aplica"/>
    <s v="No aplica"/>
    <m/>
    <m/>
    <s v="No aplica"/>
    <x v="1"/>
  </r>
  <r>
    <n v="48"/>
    <x v="0"/>
    <s v="Gestión de Infraestructura"/>
    <x v="6"/>
    <x v="0"/>
    <x v="47"/>
    <s v="Evaluar el nivel de atención frente a las necesidades locativas."/>
    <x v="2"/>
    <s v="Físicos y humanos del Área de infraestructura"/>
    <n v="0.8"/>
    <s v="Cortes mensuales durante el año, evaluando solicitudes atendidas y pendientes."/>
    <s v="Eficacia"/>
    <s v="(Mantenimiento de locativas atendidas/ Necesidades identificadas)*100"/>
    <s v="Porcentaje"/>
    <s v="Las solicitudes que nos hacen a través del correo y la información  reportada tiene como fundamento las actas de obra, la programación y priorización de la inversión, además de la atención de urgencias."/>
    <s v="Mensual"/>
    <s v="Mensual"/>
    <s v="&lt;50%"/>
    <s v="&gt;50% Y &lt;70%"/>
    <s v="&gt;70% Y &lt;=80%"/>
    <s v="&gt; 80"/>
    <s v="Área de Infraestructura"/>
    <s v="Apoyo de Infraestructura"/>
    <s v="Coordinador de Infraestructura"/>
    <s v="Subdirección de Gestión Corporativa, Oficina Asesora de Planeación "/>
    <n v="0.8"/>
    <n v="23"/>
    <n v="31"/>
    <n v="0.74193548387096775"/>
    <s v="&gt;70% Y &lt;=80%"/>
    <s v="BUENO"/>
    <s v="Se evidencia una tendencia a mejorar el desempeño y seguir con este record normal de nuestra área."/>
    <s v="Realizar análisis de las solicitudes faltantes"/>
    <n v="0.8"/>
    <n v="27"/>
    <n v="32"/>
    <n v="0.84375"/>
    <s v="&gt; 80"/>
    <s v="EXCELENTE"/>
    <s v="Se está cumpliendo con la mayoría de las solicitudes hechas"/>
    <s v="Realizar análisis de las solicitudes faltantes"/>
    <n v="0.8"/>
    <n v="11"/>
    <n v="15"/>
    <n v="0.73333333333333328"/>
    <s v="&gt;70% Y &lt;=80%"/>
    <s v="BUENO"/>
    <s v="Se evidencia una tendencia a mejorar el desempeño y seguir con este record normal de nuestra área."/>
    <s v="completar las solicitudes que están pendientes para lograr un mejor indicador "/>
    <n v="0.7730062724014336"/>
    <n v="0.7730062724014336"/>
    <x v="1"/>
    <n v="0.8"/>
    <n v="13"/>
    <n v="13"/>
    <n v="1"/>
    <s v="&gt; 80"/>
    <s v="Excelente"/>
    <s v="Se evidencia una tendencia a mejorar el desempeño y seguir con este record normal de nuestra área."/>
    <m/>
    <n v="0.8"/>
    <n v="22"/>
    <n v="24"/>
    <n v="0.91666666666666663"/>
    <s v="&gt; 80"/>
    <s v="EXCELENTE"/>
    <s v="Se está cumpliendo con la mayoría de las solicitudes hechas"/>
    <s v="Realizar análisis de solicitudes"/>
    <n v="0.8"/>
    <n v="12"/>
    <n v="24"/>
    <n v="0.5"/>
    <s v="&gt;50% Y &lt;70%"/>
    <s v="REGULAR"/>
    <s v="Se presentan solicitudes que aún se están desarrollando "/>
    <s v="Completar las solicitudes que están pendientes para lograr un mejor indicador "/>
    <n v="0.80555555555555547"/>
    <n v="0.80555555555555547"/>
    <x v="0"/>
  </r>
  <r>
    <n v="49"/>
    <x v="0"/>
    <s v="Gestión Administrativa"/>
    <x v="6"/>
    <x v="0"/>
    <x v="48"/>
    <s v="Realizar seguimiento a los documentos que se envían por correspondencia externa que son entregados de manera oportuna por la mensajería contratada"/>
    <x v="5"/>
    <s v="Personal y tecnológico"/>
    <n v="1"/>
    <s v="Se recolecta la información diariamente, cuando se entrega la correspondencia externa"/>
    <s v="Eficacia"/>
    <s v="Número de documentos entregados por los mensajeros de manera externa en el periodo/número total de documentos relacionados en la planilla de correspondencia en el periodo*100"/>
    <s v="Porcentaje"/>
    <s v="Planilla de comunicaciones oficiales enviadas"/>
    <s v="Mensual"/>
    <s v="Mensual"/>
    <s v="&lt;50%"/>
    <s v="&gt;50 y &lt;80%"/>
    <s v=" =80 Y &lt;95"/>
    <s v="&gt;95%"/>
    <s v="Área Administrativa"/>
    <s v="Auxiliar Administrativo"/>
    <s v="Coordinador Área Administrativa"/>
    <s v="Todas las Áreas de la UAE Cuerpo Oficial de Bomberos"/>
    <n v="1"/>
    <n v="1380"/>
    <n v="2263"/>
    <n v="0.60980998674326115"/>
    <s v="&lt;80%"/>
    <s v="REGULAR"/>
    <s v="los documentos despachados  por la empresa REDEX S.A.S.para entrega en el mes de  Enero de 2018, fueron  2263 se produjeron 883 devoluciones durante el mismo, equivalentes a un 39% que fueron comunicaciones devueltas sin tramite por diferentes razones, a saber: cambios en direccion del destinatario, domicilio o direccion del establecimiento cerrados, direccion incorrecta o porque no se alcanzo a entregar en horarios de oficina por recorridos muy largos. Se entregaron efectivamente 1380 documentos, correspondientes a un 61%."/>
    <s v="Antes de la repartición, verificar  dirección de correspondencia para no presentar tantas  devoluciones "/>
    <n v="0.95"/>
    <n v="810"/>
    <n v="934"/>
    <n v="0.86723768736616702"/>
    <s v="&gt;80%"/>
    <s v="BUENO"/>
    <s v="Para el mes de febrero del año 2018, las entregas de la empresa REDEX S.A.S. con tres motorizados fueron 934; se presento una disminución en el volumen de documentos producidos del 158% con respecto al mes inmediatamente anterior._x000a__x000a_Se presentaron 124 devoluciones, equivalentes a un 13,3 %; que fueron comunicaciones devueltas sin tramite por diferentes razones, a saber: cambios en direccion del destinatario, domicilio o direccion del establecimiento cerrados, direccion incorrecta o porque no se alcanzo a entregar en horarios de oficina por recorridos muy largos. Presentandose una variación de veintiseis (26) puntos en baja con respecto al mes de enero de 2018."/>
    <s v="Antes de la repartición, verificar  dirección de correspondencia para no presentar tantas  devoluciones "/>
    <n v="0.95"/>
    <n v="1025"/>
    <n v="1116"/>
    <n v="0.91800000000000004"/>
    <s v="&gt;80%"/>
    <s v="BUENO"/>
    <s v="De un total de 1.116 documentos despachados para entrega en el mes de Marzo de 2018, se produjeron 91 devoluciones durante el mismo, equivalentes a un  8% que fueron comunicaciones devueltas sin tramite por diferentes razones, a saber: cambios en direccion del destinatario, domicilio o direccion del establecimiento cerrados, direccion incorrecta o porque no se alcanzo a entregar en horarios de oficina por recorridos muy largos."/>
    <s v="Antes de la repartición, verificar  dirección de correspondencia para no presentar tantas  devoluciones "/>
    <n v="0.79834922470314273"/>
    <n v="0.79834922470314273"/>
    <x v="1"/>
    <n v="0.95"/>
    <n v="1380"/>
    <n v="2263"/>
    <n v="0.60980998674326115"/>
    <s v="&lt;80%"/>
    <s v="REGULAR"/>
    <s v="los documentos despachados  por la empresa REDEX S.A.S.para entrega en el mes de  Enero de 2018, fueron  2263 se produjeron 883 devoluciones durante el mismo, equivalentes a un 39% que fueron comunicaciones devueltas sin tramite por diferentes razones, a saber: cambios en direccion del destinatario, domicilio o direccion del establecimiento cerrados, direccion incorrecta o porque no se alcanzo a entregar en horarios de oficina por recorridos muy largos. Se entregaron efectivamente 1380 documentos, correspondientes a un 61%."/>
    <s v="Antes de la repartición, verificar  dirección de correspondencia para no presentar tantas  devoluciones "/>
    <n v="0.95"/>
    <n v="810"/>
    <n v="934"/>
    <n v="0.86723768736616702"/>
    <s v="&gt;80%"/>
    <s v="BUENO"/>
    <s v="Para el mes de febrero del año 2018, las entregas de la empresa REDEX S.A.S. con tres motorizados fueron 934; se presento una disminución en el volumen de documentos producidos del 158% con respecto al mes inmediatamente anterior._x000a__x000a_Se presentaron 124 devoluciones, equivalentes a un 13,3 %; que fueron comunicaciones devueltas sin tramite por diferentes razones, a saber: cambios en direccion del destinatario, domicilio o direccion del establecimiento cerrados, direccion incorrecta o porque no se alcanzo a entregar en horarios de oficina por recorridos muy largos. Presentandose una variación de veintiseis (26) puntos en baja con respecto al mes de enero de 2018."/>
    <s v="Antes de la repartición, verificar  dirección de correspondencia para no presentar tantas  devoluciones "/>
    <n v="0.95"/>
    <n v="1025"/>
    <n v="1116"/>
    <n v="0.91800000000000004"/>
    <s v="&gt;80%"/>
    <s v="BUENO"/>
    <s v="De un total de 1.116 documentos despachados para entrega en el mes de Marzo de 2018, se produjeron 91 devoluciones durante el mismo, equivalentes a un  8% que fueron comunicaciones devueltas sin tramite por diferentes razones, a saber: cambios en direccion del destinatario, domicilio o direccion del establecimiento cerrados, direccion incorrecta o porque no se alcanzo a entregar en horarios de oficina por recorridos muy largos."/>
    <s v="Antes de la repartición, verificar  dirección de correspondencia para no presentar tantas  devoluciones "/>
    <n v="0.79834922470314273"/>
    <n v="0.79834922470314273"/>
    <x v="4"/>
  </r>
  <r>
    <n v="50"/>
    <x v="0"/>
    <s v="Gestión Administrativa"/>
    <x v="6"/>
    <x v="0"/>
    <x v="49"/>
    <s v="Evaluar el incumplimiento en el manejo de inventarios del personal retirado"/>
    <x v="0"/>
    <s v="Humanos y tecnológicos"/>
    <n v="1"/>
    <s v="Final de cada período, después del retiro de funcionarios con  inventario a cargo. "/>
    <s v="Eficacia"/>
    <s v="(Número de personas retiradas en el periodo con inventario a cargo / Número personas retiradas en el periodo)*100"/>
    <s v="Porcentaje"/>
    <s v="Sistema PCT"/>
    <s v="Trimestral"/>
    <s v="Trimestral"/>
    <s v="&lt;50%"/>
    <s v=" &gt; 51% y &lt; 79%"/>
    <s v="&gt;80 y &lt; 94%"/>
    <s v="&gt;95%"/>
    <s v="Área de Compras seguros e inventarios"/>
    <s v="Apoyo profesional"/>
    <s v="Coordinador de Compras Seguros e Inventarios"/>
    <s v="Área de Compras Seguros e Inventarios, la Subdirección de Gestión Corporativa, Oficina asesora de Planeación  y Dirección"/>
    <m/>
    <m/>
    <m/>
    <m/>
    <m/>
    <m/>
    <m/>
    <m/>
    <m/>
    <m/>
    <m/>
    <m/>
    <m/>
    <m/>
    <m/>
    <m/>
    <n v="1"/>
    <n v="73"/>
    <n v="73"/>
    <n v="1"/>
    <s v="&gt;95%"/>
    <s v="Excelente"/>
    <s v="Los trámites relacionados con la expedición de los paz y salvos del personal retirado de la Unidad, son atendidos en su totalidad debido a la correcta aplicación del procedimiento, el cual consiste en que cada solicitud debe radicarse con la exactitud de los datos de lo contrario, es devuelta."/>
    <m/>
    <m/>
    <n v="1"/>
    <x v="0"/>
    <m/>
    <m/>
    <m/>
    <m/>
    <m/>
    <m/>
    <m/>
    <m/>
    <m/>
    <m/>
    <m/>
    <m/>
    <m/>
    <m/>
    <m/>
    <m/>
    <n v="1"/>
    <n v="130"/>
    <n v="130"/>
    <n v="1"/>
    <s v="&gt;95%"/>
    <s v="EXCELENTE"/>
    <s v="Se logra el 100% debido a que se generan todos los paz y salvo requeridos por los funcionarios en estado de retiro."/>
    <m/>
    <m/>
    <n v="1"/>
    <x v="0"/>
  </r>
  <r>
    <n v="51"/>
    <x v="3"/>
    <s v="Gestión Integral de Vehículos y Equipos"/>
    <x v="7"/>
    <x v="0"/>
    <x v="50"/>
    <s v="Verificar mensualmente la Disponibilidad del parque automotor de *primera respuesta  para la atención de incidentes y emergencias en la ciudad."/>
    <x v="2"/>
    <s v="*Personal_x000a_*Físicos_x000a_*Tecnológicos "/>
    <n v="0.75"/>
    <s v="Durante el proceso y monitoreo de la disponibilidad de vehículos."/>
    <s v="Eficiencia"/>
    <s v="PROMEDIO (Total de vehículos disponibles de 1ra respuesta para la atención/ total de vehículos existentes de 1ra respuesta para la atención)*100"/>
    <s v="Porcentaje"/>
    <s v="Base de datos (Control líder del Parque automotor)"/>
    <s v="Monitoreo Diario"/>
    <s v="Mensual"/>
    <s v="&lt;29%"/>
    <s v="(&gt; 30% y &lt;59%)"/>
    <s v="(&gt; 60% y &lt;89%)"/>
    <s v="&gt;90%"/>
    <s v="PARQUE AUTOMOTOR"/>
    <s v="LIDER DEL PARQUE AUTOMOTOR"/>
    <s v="LIDER DEL PARQUE AUTOMOTOR_x000a_SUBDIRECTOR LOGISTICA"/>
    <s v="SUBDIRECCION LOGISTICA_x000a_DIRECCION_x000a_SUBDIRECCION OPERATIVA_x000a_PLANEACION"/>
    <n v="0.75"/>
    <n v="32.200000000000003"/>
    <n v="51"/>
    <n v="0.63137254901960793"/>
    <s v="&lt;"/>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_x000a__x000a_Las maquinas extintoras cuentan con equipos en el IMER (Incendios, Matpel, Emergencias, Rescate) en cumpliendo a la misionalidad de la Entidad._x000a__x000a_A la fecha se cuenta con 51 vehículos a disposicion  de la Subdireccion Logistica /Subdireccion Operativa de primera respuesta, donde están incluidos los (8) vehículos adquiridos (6 máquinas extintoras, 1 Unidad de rescate y 1 maquina extintora por reposición); Dentro del análisis no se tiene presente una maquina de altura que se encuentra en el proceso de matricula y la unidad de rescate animal que no cuenta con Bomba extintora._x000a__x000a_El  63,1 % de los vehículos de primera respuesta estuvieron  disponibles en Abril con un indicador de Desempeño Bueno. No se logró alcanzar la meta propuesta del 75% debido a que constantemente el Parque Automotor presenta daños imprevistos en sus vehículos, que requieren de mantenimientos correctivos de carácter urgente, los cuales, afectan directamente la disponibilidad. El indicador ha disminuido por diferentes problemas técnicos que han presentado los vehículos nuevos (6 fuera de servicio por garantía), ingresos a talleres autorizados por siniestros,  y mantenimientos correctivos._x000a__x000a_ Así mismo el parque automotor cuenta con equipos calificados como antiguos por su modelo de fabricación, se tienen en uso  2 carrotanques del año 1999, otros 3 carrotanques son modelos entre el 2010 y 2012,  se cuenta con 7 maquinas extintoras  modelo 1998, una modelo 2003 y   19 maquinas extintoras con modelos entre los años 2007 y 2012 lo que nos da un total de 32 vehículos con una vida de servicio muy alta._x000a_   _x000a_ Nota: Es de tener en cuenta que el Parque Automotor lo componen 123 vehículos."/>
    <s v="Se daran las recomendaciones a los maquinistas desde el taller del cuidado y manejo  del vehiculo."/>
    <n v="0.75"/>
    <n v="33"/>
    <n v="51"/>
    <n v="0.6470588235294118"/>
    <s v="&lt;"/>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_x000a__x000a_Las maquinas extintoras cuentan con equipos en el IMER (Incendios, Matpel, Emergencias, Rescate) en cumpliendo a la misionalidad de la Entidad._x000a__x000a_A la fecha se cuenta con 51  vehículos de primera respuesta  a disposicion de la Subdireccion Logistica / Subdireccion operativa, donde estan incluidos los (8) vehiculos adquiridos (6 máquinas extintoras, 1 Unidad de rescate y 1 maquina extintora por reposición); Dentro del análisis no se tiene presente una maquina de altura que se encuentra en el proceso de matricula y la unidad de rescate animal que no cuenta con Bomba extintora._x000a__x000a_El 64,5 % de los vehículos de primera respuesta estuvieron  disponibles en el mes de mayo con un indicador de Desempeño Bueno. No se logró alcanzar la meta propuesta del 75% debido a que constantemente el Parque Automotor presenta daños imprevistos en sus vehiculos, que requieren de mantenimientos correctivos de caracter urgente, los cuales, afectan directamente la disponibilidad._x000a__x000a_ El indicador mejoró para este periodo con relacion al mes anterior sin embargo se presenta intermitencia enla prestacion del servicio de los vehiculos nuevos por problemas tecnicos_x000a__x000a_ Así mismo el parque automotor cuenta con algunos equipos calificados como antiguos por su modelo de fabricacion, se tienen en uso  2 carrotanques del año 1999, otros 3 carrotanques son modelos entre el 2010 y 2012,  se cuenta con 7 maquinas extintoras  modelo 1998, una modelo 2003 y   19 maquinas extintoras con modelso entre los años 2007 y 2012, lo que nos da un total de 32 vehiculos con una vida de servicio muy alta."/>
    <s v="Se daran las recomendaciones a los maquinistas desde el taller del cuidado y manejo  del vehiculo."/>
    <n v="0.75"/>
    <n v="39"/>
    <n v="50"/>
    <n v="0.78"/>
    <s v="&lt;"/>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_x000a__x000a_Las maquinas extintoras cuentan con equipos en el IMER (Incendios, Matpel, Emergencias, Rescate) en cumpliendo a la misionalidad de la Entidad._x000a__x000a_A Junio se cuenta con 50 vehículos de primera respuesta a disposicion de la Subdireccion Logistica / Subdireccion operativa, donde están incluidos los (8) vehículos adquiridos (6 máquinas extintoras, 1 Unidad de rescate y 1 maquina extintora por reposición); Dentro del análisis no se tiene presente una maquina de altura que se encuentra en el proceso de matricula y la unidad de rescate animal que no cuenta con Bomba extintora.  _x000a_*Los vehiculos:  1- ME17 Fuera de servicio por investigacion disciplinaria. 3) ME02, ME18 y ME19 fuera de servicio por costo muy elevado de las reparaciones.  y 3 Equipos que estan en tratamiento de Siniestros. TOTAL VEHICULOS MES JUNIO: 50_x000a__x000a_El 78 % de los vehículos de primera respuesta estuvieron  disponibles en el mes de Junio con un indicador de Desempeño Bueno.  Se logró alcanzar la meta propuesta del 75% aunque constantemente el Parque Automotor presenta daños imprevistos en sus vehículos, que requieren de mantenimientos correctivos de carácter urgente, los cuales, afectan directamente la disponibilidad. Por otra parte,  la disponibilidad vehicular siempre ha estado brindando la atención oportuna a las emergencias presentadas en cumplimiento de la misionalidad de la UAECOB._x000a__x000a_El indicador mejoró para este periodo con relación al mes anterior cerca de 13 puntos porcentuales, sin embargo se presenta intermitencia en la prestación del servicio de los vehículos nuevos por problemas técnicos lo que afecta el indicador._x000a__x000a_Así mismo el parque automotor cuenta con algunos equipos calificados como antiguos por su modelo de fabricación, se tienen en uso  2 carrotanques del año 1999, otros 3 carrotanques son modelos entre el 2010 y 2012,  se cuenta con 7 maquinas extintoras  modelo 1998, una modelo 2003 y   19 maquinas extintoras con modelos entre los años 2007 y 2012, lo que nos da un total de 32 vehículos con una vida de servicio muy alta._x000a_   _x000a_"/>
    <m/>
    <n v="0.68614379084967325"/>
    <n v="0.68614379084967325"/>
    <x v="1"/>
    <n v="0.75"/>
    <n v="33.1"/>
    <n v="49"/>
    <n v="0.67551020408163265"/>
    <s v="&lt;"/>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_x000a__x000a_Las maquinas extintoras cuentan con equipos en el IMER (Incendios, Matpel, Emergencias, Rescate) en cumplimiento a la misionalidad de la Entidad._x000a__x000a_A la fecha se cuenta con 49 vehículos de primera respuesta; Dentro del análisis no se tiene presente una maquina de altura que se encuentra en el proceso de matricula y la unidad de rescate animal que no cuenta con Bomba extintora._x000a__x000a_El 68% de los vehículos de primera respuesta estuvieron  disponibles con un indicador de Desempeño Bueno. No se logró alcanzar la meta propuesta del 75% debido a que constantemente el Parque Automotor presenta daños imprevistos en sus vehiculos, que requieren de mantenimientos correctivos de caracter urgente, los cuales, afectan directamente la disponibilidad._x000a__x000a_Por otra parte,  la disponibilidad vehicular siempre ha estado brindando la atención oportuna a las emergencias presentadas en cumplimiento de la misionalidad de la UAECOB. La entidad tiene programada para el siguiente mes la entrega de los vehiculos nuevos. _x000a__x000a_Nota: Es de tener en cuenta que el Parque Automotor lo componen 115 vehículos."/>
    <s v="Se daran las recomendaciones a los maquinistas desde el taller del cuidado y manejo  del vehiculo."/>
    <n v="0.75"/>
    <n v="35.9"/>
    <n v="57"/>
    <n v="0.62982456140350873"/>
    <s v="&lt;"/>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_x000a__x000a_Las maquinas extintoras cuentan con equipos en el IMER (Incendios, Matpel, Emergencias, Rescate) en cumplimiento a la misionalidad de la Entidad._x000a__x000a_A la fecha se cuenta con 57 vehículos de primera respuesta,donde estan incluidos los (8) vehiculos adquiridos (6 máquinas extintoras, 1 Unidad de rescate y 1 maquina extintora por reposición);Dentro del análisis no se tiene presente una maquina de altura que se encuentra en el proceso de matricula y la unidad de rescate animal que no cuenta con Bomba extintora._x000a__x000a_El 63% de los vehículos de primera respuesta estuvieron  disponibles con un indicador de Desempeño Bueno. No se logró alcanzar la meta propuesta del 75% debido a que constantemente el Parque Automotor presenta daños imprevistos en sus vehiculos, que requieren de mantenimientos correctivos de caracter urgente, los cuales, afectan directamente la disponibilidad. El indicador ha disminuido por diferentes problemas técnicos que han presentado los vehiculos nuevos._x000a__x000a_Por otra parte,  la disponibilidad vehicular siempre ha estado brindando la atención oportuna a las emergencias presentadas en cumplimiento de la misionalidad de la UAECOB._x000a_   _x000a__x000a_Nota: Es de tener en cuenta que el Parque Automotor lo componen 123 vehículos."/>
    <s v="Se daran las recomendaciones a los maquinistas desde el taller del cuidado y manejo  del vehiculo."/>
    <n v="0.75"/>
    <n v="31.7"/>
    <n v="57"/>
    <n v="0.55614035087719293"/>
    <s v="&lt;"/>
    <s v="REGULAR"/>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_x000a__x000a_Las maquinas extintoras cuentan con equipos en el IMER (Incendios, Matpel, Emergencias, Rescate) en cumplimiento de la misionalidad de la Entidad._x000a__x000a_A la fecha se cuenta con 57 vehículos de primera respuesta, donde estan incluidos los (8) vehiculos adquiridos (6 máquinas extintoras, 1 Unidad de rescate y 1 maquina extintora por reposición); Dentro del análisis no se tiene presente una maquina de altura que se encuentra en el proceso de matricula y la unidad de rescate animal que no cuenta con Bomba extintora._x000a__x000a_El 56% de los vehículos de primera respuesta estuvieron  disponibles con un indicador de Desempeño Regular. No se logró alcanzar la meta propuesta del 75% debido a que constantemente el Parque Automotor presenta daños imprevistos en sus vehiculos, que requieren de mantenimientos correctivos de caracter urgente, los cuales, afectan directamente la disponibilidad. El indicador ha disminuido por diferentes problemas técnicos que han presentado los vehiculos nuevos (6 fuera de servicio por garantia), ingresos a talleres autorizados por siniestros,  y mantenimientos correctivos._x000a_   _x000a_Nota: Es de tener en cuenta que el Parque Automotor lo componen 123 vehículos."/>
    <s v="Se daran las recomendaciones a los maquinistas desde el taller del cuidado y manejo  del vehiculo."/>
    <n v="0.62049170545411136"/>
    <n v="0.62049170545411136"/>
    <x v="2"/>
  </r>
  <r>
    <n v="52"/>
    <x v="3"/>
    <s v="Gestión Integral de Vehículos y Equipos"/>
    <x v="7"/>
    <x v="0"/>
    <x v="51"/>
    <s v="Identificar el tiempo promedio para atención de actividades de mantenimiento correctivo frecuente con el fin de proyectar la programación de mantenimientos para la disponibilidad de vehículos."/>
    <x v="2"/>
    <s v="*Personal Residente en el taller._x000a_*Físicos_x000a_*Tecnológicos_x000a_*Económicos"/>
    <n v="15"/>
    <s v="Durante el proceso, de acuerdo a los reportes diarios del residente del taller."/>
    <s v="Eficiencia"/>
    <s v="Promedio mensual (suma de los días de vehículos atendidos por mantenimiento / el numero de  vehículos en mantenimiento)_x000a_Ref.: Fecha de entrada al taller-fecha de salida del taller_x000a_"/>
    <s v="Tiempo (Días)"/>
    <s v="Informe diario enviado por el residente del taller  y base de datos del líder parque automotor."/>
    <s v="Monitoreo Diario"/>
    <s v="Mensual"/>
    <s v="&gt; 21 DIAS"/>
    <s v="(&gt; 13 DIAS y &lt; 20 DIAS)"/>
    <s v="(&gt;6 DIAS y  &lt; 12 DIAS)"/>
    <s v="&lt; 5 DIAS "/>
    <s v="PARQUE AUTOMOTOR"/>
    <s v="LIDER DEL PARQUE AUTOMOTOR"/>
    <s v="LIDER DEL PARQUE AUTOMOTOR_x000a_SUBDIRECTOR LOGISTICA"/>
    <s v="SUBDIRECCION LOGISTICA_x000a_DIRECCION_x000a_SUBDIRECCION OPERATIVA_x000a_PLANEACION"/>
    <s v="15 DIAS"/>
    <n v="405"/>
    <n v="59"/>
    <n v="6.8644067796610173"/>
    <s v="&lt;"/>
    <s v="BUENO"/>
    <s v="El tiempo de respuesta en la ejecución de mantenimientos correctivos frecuentes en taller a los vehículos de la UAECOB en el periodo fue Bueno de acuerdo con FACTURA ABRIL  se tuvo un promedio de estadía en taller de 6,86 días para 59 casos, con un indicador de Desempeño Bueno_x000a__x000a_Se han realizado mantenimientos en los tiempos establecidos a los vehículos; dentro de la supervisión del contrato de mantenimiento, se ha realizado una buena gestión administrativa(Control y Seguimiento), lo que ha permitido oportunamente dar respuesta a los mantenimientos solicitados._x000a__x000a_"/>
    <m/>
    <s v="15 DIAS"/>
    <n v="417"/>
    <n v="59"/>
    <n v="7.0677966101694913"/>
    <s v="&lt;"/>
    <s v="BUENO"/>
    <s v="El tiempo de respuesta en la ejecución de mantenimientos correctivos frecuentes en taller a los vehículos de la UAECOB en el periodo fue Bueno de acuerdo con FACTURA MAYO  se tuvo un promedio de estadía en taller de 7 días para 59 casos, con un indicador de Desempeño Bueno_x000a__x000a_Se han realizado mantenimientos en los tiempos establecidos a los vehículos; dentro de la supervisión del contrato de mantenimiento, se ha realizado una buena gestión administrativa(Control y Seguimiento), lo que ha permitido oportunamente dar respuesta a los mantenimientos solicitados._x000a__x000a_"/>
    <m/>
    <s v="15 DIAS"/>
    <n v="990"/>
    <n v="83"/>
    <n v="11.927710843373495"/>
    <s v="&lt;"/>
    <s v="BUENO"/>
    <s v="El tiempo de respuesta en la ejecución de mantenimientos correctivos frecuentes en taller a los vehículos de la UAECOB en el mes de Junio fue Bueno; en el mes de FACTURA JUNIO se tuvo un promedio de estadía en taller de 11,9 días para 83 casos, con un indicador de Desempeño Bueno._x000a__x000a_Se han realizado mantenimientos en los tiempos establecidos a los vehículos; dentro de la supervisión del contrato de mantenimiento, se ha realizado una buena gestión administrativa(Control y Seguimiento), lo que ha permitido oportunamente dar respuesta a los mantenimientos solicitados._x000a__x000a_Es preciso manifestar que algunos vehículo se pueden considerar antiguos por tanto sus repuestos en algunas oportunidades son de difícil adquisición y deben ser importados lo que genera retrasos y una estadía mayor en  taller."/>
    <m/>
    <n v="8.6199714110680006"/>
    <n v="8.6199714110680006"/>
    <x v="1"/>
    <s v="15 DIAS"/>
    <n v="395"/>
    <n v="73"/>
    <n v="5.4109589041095889"/>
    <s v="&lt;"/>
    <s v="Excelente"/>
    <s v="El tiempo de respuesta en la ejecución de mantenimientos correctivos frecuentes en taller a los vehículos de la UAECOB en el mes de enero  fue en promedio 5,41 dias, con un indicador de Desempeño Excelente._x000a__x000a_Se han realizado mantenimientos en los tiempos establecidos a los vehiculos; dentro de la supervisión del contrato de mantenimiento, se ha realizado una buena gestión administrativa(Control y Seguimiento), lo que ha permitido oportunamente dar respuesta a los mantenimientos solicitados."/>
    <m/>
    <s v="15 DIAS"/>
    <n v="350"/>
    <n v="75"/>
    <n v="4.666666666666667"/>
    <s v="&lt;"/>
    <s v="EXCELENTE"/>
    <s v="El tiempo de respuesta en la ejecución de mantenimientos correctivos frecuentes en taller a los vehículos de la UAECOB en el mes de enero  fue en promedio 4,67 dias, con un indicador de Desempeño Excelente._x000a__x000a_Se han realizado mantenimientos en los tiempos establecidos a los vehiculos; dentro de la supervisión del contrato de mantenimiento, se ha realizado una buena gestión administrativa(Control y Seguimiento), lo que ha permitido oportunamente dar respuesta a los mantenimientos solicitados."/>
    <m/>
    <n v="15"/>
    <n v="356"/>
    <n v="70"/>
    <n v="5.0857142857142854"/>
    <s v="&lt;"/>
    <s v="EXCELENTE"/>
    <s v="El tiempo de respuesta en la ejecución de mantenimientos correctivos frecuentes en taller a los vehículos de la UAECOB en el mes de enero  fue en promedio 5,09 dias, con un indicador de Desempeño Excelente._x000a__x000a_Se han realizado mantenimientos en los tiempos establecidos a los vehiculos; dentro de la supervisión del contrato de mantenimiento, se ha realizado una buena gestión administrativa(Control y Seguimiento), lo que ha permitido oportunamente dar respuesta a los mantenimientos solicitados."/>
    <m/>
    <n v="5.0544466188301804"/>
    <n v="5.0544466188301804"/>
    <x v="0"/>
  </r>
  <r>
    <n v="53"/>
    <x v="3"/>
    <s v="Gestión Integral de Vehículos y Equipos"/>
    <x v="7"/>
    <x v="0"/>
    <x v="52"/>
    <s v="Verificar mensualmente la Disponibilidad del Equipo menor (mayor frecuencia de utilización) para la atención de incidentes y emergencias en la ciudad."/>
    <x v="2"/>
    <s v="*Personal (Técnicos administrativos y uniformados)_x000a_*Físicos_x000a_*Tecnológicos "/>
    <n v="0.8"/>
    <s v="Durante el proceso y monitoreo de la disponibilidad de Equipo menor (mayor frecuencia y/o rotación)."/>
    <s v="Eficiencia"/>
    <s v="PROMEDIO SEMANAL (Total de equipo menor (mayor frecuencia y/o rotación) disponible para la atención/ total de equipo menor (mayor frecuencia y/o rotación). para la atención)*100"/>
    <s v="Porcentaje"/>
    <s v="Base de datos"/>
    <s v="Monitoreo Semanal"/>
    <s v="Mensual"/>
    <s v="&lt;29%"/>
    <s v="(&gt; 30% y &lt;59%)"/>
    <s v="(&gt; 60% y &lt;84%)"/>
    <s v="&gt;85%"/>
    <s v="EQUIPO MENOR"/>
    <s v="LIDER EQUIPO MENOR"/>
    <s v="LIDER DE EQUIPO MENOR _x000a_SUBDIRECTOR LOGISTICA"/>
    <s v="SUBDIRECCION LOGISTICA_x000a_DIRECCION_x000a_PLANEACION_x000a_SUBDIRECCION OPERATIVA_x000a_"/>
    <n v="0.8"/>
    <n v="311"/>
    <n v="331"/>
    <n v="0.93957703927492442"/>
    <s v="&gt;"/>
    <s v="EXCELENTE"/>
    <s v="En Abril se encuentra disponible el 94%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_x000a__x000a_"/>
    <m/>
    <n v="0.8"/>
    <n v="311"/>
    <n v="331"/>
    <n v="0.93957703927492442"/>
    <s v="&gt;"/>
    <s v="EXCELENTE"/>
    <s v="En Mayo se encuentra disponible el 94%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_x000a__x000a_"/>
    <m/>
    <n v="0.8"/>
    <n v="322"/>
    <n v="331"/>
    <n v="0.97280966767371602"/>
    <s v="&gt;"/>
    <s v="Excelente"/>
    <s v="En Junio se encuentra disponible el 97%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_x000a__x000a_"/>
    <m/>
    <n v="0.95065458207452158"/>
    <n v="0.95065458207452158"/>
    <x v="0"/>
    <n v="0.8"/>
    <n v="325"/>
    <n v="331"/>
    <n v="0.98187311178247738"/>
    <s v="&gt;"/>
    <s v="Excelente"/>
    <s v="En Enero se encuentra disponible el 98%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_x000a__x000a_"/>
    <m/>
    <n v="0.8"/>
    <n v="315"/>
    <n v="331"/>
    <n v="0.95166163141993954"/>
    <s v="&gt;"/>
    <s v="EXCELENTE"/>
    <s v="En Febrero se encuentra disponible el 95%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_x000a__x000a_"/>
    <m/>
    <n v="0.8"/>
    <n v="314"/>
    <n v="331"/>
    <n v="0.94864048338368578"/>
    <s v="&gt;"/>
    <s v="EXCELENTE"/>
    <s v="En Marzo se encuentra disponible el 95%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_x000a__x000a_"/>
    <m/>
    <n v="0.96072507552870079"/>
    <n v="0.96072507552870079"/>
    <x v="0"/>
  </r>
  <r>
    <n v="54"/>
    <x v="3"/>
    <s v="Gestión Integral de Vehículos y Equipos"/>
    <x v="7"/>
    <x v="0"/>
    <x v="53"/>
    <s v="Identificar el tiempo promedio para atención de actividades de mantenimiento correctivos del equipo menor de la UAECOB."/>
    <x v="2"/>
    <s v="*Personal (Técnicos administrativos y uniformados)_x000a_*Físicos_x000a_*Tecnológicos "/>
    <n v="5"/>
    <s v="Al final del proceso"/>
    <s v="Eficiencia"/>
    <s v="Promedio mensual (suma de los días Equipo menor atendido por mantenimiento correctivo / el numero de equipo menor del taller interno B3 y talleres externos )  _x000a_Ref.(Fecha de entrada al taller-fecha de salida del taller)"/>
    <s v="Tiempo (Días)"/>
    <s v="Taller interno Informe semanal enviado a logística._x000a_Taller externos, los informes se solicitan cuando se hacen los mantenimientos"/>
    <s v="Monitoreo mensual"/>
    <s v="Mensual"/>
    <s v="&gt; 21 DIAS"/>
    <s v="(&gt;10 DIAS  Y    &lt; 20 DIAS)"/>
    <s v="(&gt; 6 DIAS   Y   &lt; 9 DIAS)"/>
    <s v="&lt;  5 DIAS"/>
    <s v="EQUIPO MENOR"/>
    <s v="LIDER EQUIPO MENOR"/>
    <s v="LIDER DE EQUIPO MENOR _x000a_SUBDIRECTOR LOGISTICA"/>
    <s v="SUBDIRECCION LOGISTICA_x000a_DIRECCION_x000a_PLANEACION_x000a_SUBDIRECCION OPERATIVA_x000a_"/>
    <s v="5 DIAS"/>
    <n v="90"/>
    <n v="20"/>
    <n v="4.5"/>
    <s v="&lt;"/>
    <s v="EXCELENTE"/>
    <s v="En el mes de Abril el tiempo promedio del mantenimiento correctivo del equipo menor de mayor rotacion  en el taller interno de logistica y taller externo fue de 4,5 dias. Con un Indicador de desempeño EXCELENTE.   Este promedio se da, puesto que existe contrato vigente y se atiende en el menor tiempo posible los mantenimientos. 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
    <m/>
    <s v="5 DIAS"/>
    <n v="33"/>
    <n v="19"/>
    <n v="1.736842105263158"/>
    <s v="&lt;"/>
    <s v="EXCELENTE"/>
    <s v="En el mes de Mayo el tiempo promedio del mantenimiento correctivo del equipo menor de mayor rotacion  en el taller interno de logistica y taller externo fue de 1,7 dias. Con un Indicador de desempeño EXCELENTE.   Este promedio se da, puesto que existe contrato vigente y se atiende en el menor tiempo posible los mantenimientos. 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
    <m/>
    <s v="5 DIAS"/>
    <n v="9"/>
    <n v="9"/>
    <n v="1"/>
    <s v="&lt;"/>
    <s v="Excelente"/>
    <s v="En el mes de Junio el tiempo promedio del mantenimiento correctivo del equipo menor de mayor rotacion  en el taller interno de logistica y taller externo fue de 1 dias. Con un Indicador de desempeño EXCELENTE.   Este promedio se da, puesto que existe contrato vigente y se atiende en el menor tiempo posible los mantenimientos. 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
    <m/>
    <n v="2.4122807017543857"/>
    <n v="2.4122807017543857"/>
    <x v="0"/>
    <s v="5 DIAS"/>
    <n v="21"/>
    <n v="6"/>
    <n v="3.5"/>
    <s v="&lt;"/>
    <s v="Excelente"/>
    <s v="En el mes de enero, el tiempo promedio del mantenimiento correctivo del equipo menor de mayor rotacion  en el taller interno de logistica y taller externo fue de 3,5 dias. Con un Indicador de desempeño EXCELENTE.   Este promedio se da, puesto que existe contrato vigente y se atiende en el menor tiempo posible los mantenimientos. 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
    <m/>
    <s v="5 DIAS"/>
    <n v="73"/>
    <n v="16"/>
    <n v="4.5625"/>
    <s v="&lt;"/>
    <s v="EXCELENTE"/>
    <s v="En el mes de Febrero, el tiempo promedio del mantenimiento correctivo del equipo menor de mayor rotacion  en el taller interno de logistica y taller externo fue de 4,56 dias. Con un Indicador de desempeño EXCELENTE.   Este promedio se da, puesto que existe contrato vigente y se atiende en el menor tiempo posible los mantenimientos. 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
    <m/>
    <n v="5"/>
    <n v="55"/>
    <n v="17"/>
    <n v="3.2352941176470589"/>
    <s v="&lt;"/>
    <s v="EXCELENTE"/>
    <s v="En el mes de Marzo, el tiempo promedio del mantenimiento correctivo del equipo menor de mayor rotacion  en el taller interno de logistica y taller externo fue de 3,24 dias. Con un Indicador de desempeño EXCELENTE.   Este promedio se da, puesto que existe contrato vigente y se atiende en el menor tiempo posible los mantenimientos. 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
    <m/>
    <n v="3.7659313725490193"/>
    <n v="3.7659313725490193"/>
    <x v="0"/>
  </r>
  <r>
    <n v="55"/>
    <x v="3"/>
    <s v="Gestión Logística en Emergencias"/>
    <x v="7"/>
    <x v="0"/>
    <x v="54"/>
    <s v="Garantizar Suscripción y Ejecución de contratos de suministros (de Consumo y Controlados) según la programación del Plan Anual de Adquisiciones de la UAECOB."/>
    <x v="0"/>
    <s v="Personal  administrativo_x000a_Físicos_x000a_Tecnológicos "/>
    <n v="0.9"/>
    <s v="En las etapas del proceso"/>
    <s v="Eficacia"/>
    <s v="No. de contratos de suministros en ejecución en el trimestre/ No. de contratos de suministros programados en el PAA "/>
    <s v="Porcentaje"/>
    <s v="Validación y seguimiento al Plan Anual de Adquisiciones en el tema de suministros._x000a__x000a_Información histórica de comportamiento de contratos  de suministros"/>
    <s v="Monitoreo mensual"/>
    <s v="Trimestral"/>
    <s v="&lt;49%"/>
    <s v="(&gt; 50% y &lt;64%)"/>
    <s v="(&gt; 65% y &lt;89%)"/>
    <s v="&gt;90%"/>
    <s v="PROCESOS _x000a_CONTRACTUALES"/>
    <s v="PROFESIONAL _x000a_CONTRACTUAL"/>
    <s v="SUBDIRECTOR LOGISTICO"/>
    <s v="SUBDIRECCION LOGISTICA_x000a_DIRECCION_x000a_PLANEACION_x000a_SUBDIRECCION OPERATIVA_x000a_"/>
    <n v="0.9"/>
    <m/>
    <m/>
    <m/>
    <m/>
    <m/>
    <m/>
    <m/>
    <n v="0.9"/>
    <m/>
    <m/>
    <m/>
    <m/>
    <m/>
    <m/>
    <m/>
    <n v="0.9"/>
    <n v="7"/>
    <n v="8"/>
    <n v="0.875"/>
    <s v="&lt;"/>
    <s v="BUENO"/>
    <s v="Se evidencia que el 88% de los contratos de suministros de la Subdireccion Logistica se encuentran vigentes y en ejecucion para garantizar la misionalidad de la UAECOB. Generando un indicador trimestral con desempeño Bueno_x000a__x000a_Los contratos de suministros estan vigentes en ejecucion y son actualmente siete (7) en la Subdireccion,  entre los cuales estan: Suministro de insumos y medicamentos veterinarios,  de alimentacion y accesorios para caninos, de elementos de Bioseguridad, de alimentacion e hidratacion para emergencias del personal uniformado, instalacion de llantas, combustible para vehiculos, maquinas en Bogota y combustible para vehiculos, maquinas, fuera de Bogota. El unico contrato que no esta vigente a la fecha es Suministro de herramientas, utensilios y materiales de fierro, otros metales y plásticos para soporte en la atención de emergencias, debido a que vencio el 23 de marzo de 2018 sin embargo existe un buen stop en almacen de ferreteria para su uso."/>
    <m/>
    <m/>
    <n v="0.875"/>
    <x v="1"/>
    <n v="0.9"/>
    <m/>
    <m/>
    <m/>
    <m/>
    <m/>
    <m/>
    <m/>
    <n v="0.9"/>
    <m/>
    <m/>
    <m/>
    <m/>
    <m/>
    <m/>
    <m/>
    <n v="0.9"/>
    <n v="8"/>
    <n v="8"/>
    <n v="1"/>
    <s v="&lt;"/>
    <s v="EXCELENTE"/>
    <s v="Se evidencia que el 100% de los contratos de suministros de la Subdireccion Logistica se encuentran vigentes y en ejecucion para garantizar la misionalidad de la UAECOB. Generando un indicador con desempeño Excelente._x000a__x000a_Los contratos de suministros estan vigentes en ejecucion y son actualmente ocho (8) en la Subdireccion,  entre los cuales estan: Suministro de insumos y medicamentos veterinarios,  de alimentacion y accesorios para caninos, de elementos de Bioseguridad, de Herramientas y utensilios de Ferreteria, de alimentacion e hidratacion para emergencias del personal uniformado, instalacion de llantas, combustible para vehiculos, maquinas en Bogota y combustible para vehiculos, maquinas, fuera de Bogota.   "/>
    <m/>
    <m/>
    <n v="1"/>
    <x v="0"/>
  </r>
  <r>
    <n v="56"/>
    <x v="3"/>
    <s v="Gestión Logística en Emergencias"/>
    <x v="7"/>
    <x v="0"/>
    <x v="55"/>
    <s v="Evaluar el nivel de Eficiencia de disponibilidad de logística para la atención de emergencias según activaciones realizadas por personal operativo"/>
    <x v="2"/>
    <s v="*Personal (Técnicos administrativos y uniformados)_x000a_*Físicos_x000a_*Tecnológicos "/>
    <n v="0.9"/>
    <s v="Durante el proceso y monitoreo de la disponibilidad de activaciones requeridas."/>
    <s v="Eficiencia"/>
    <s v="(Total de emergencias apoyadas por el área logística en emergencias)/ (Total de solicitudes de apoyo logístico a las emergencias hechas a través de la central de radio)*100"/>
    <s v="Porcentaje"/>
    <s v="Reporte por Personal Uniformados B3 Logística_x000a__x000a_La información se obtiene del reporte de Central de Radio y las bitácoras de los equipos operativos a cargo de la atención de logística en emergencias y eventos_x000a_"/>
    <s v="Monitoreo mensual"/>
    <s v="Mensual"/>
    <s v="&lt;59%"/>
    <s v="(&gt; 60% y &lt;79%)"/>
    <s v="(&gt; 80% y &lt;89%)"/>
    <s v="&gt;90%"/>
    <s v="LOGISTICA PARA SUMINISTROS EN EMERGENCIA"/>
    <s v="PERSONAL UNIFORMADO B3"/>
    <s v="SUBDIRECTOR LOGISTICO"/>
    <s v="SUBDIRECCION LOGISTICA_x000a_DIRECCION_x000a_PLANEACION_x000a_SUBDIRECCION OPERATIVA_x000a_"/>
    <n v="0.9"/>
    <n v="4"/>
    <n v="4"/>
    <n v="1"/>
    <s v="&gt;"/>
    <s v="EXCELENTE"/>
    <s v="Se realizo cuatro (4) activaciones de apoyo Logistico a emergencias en el mes de abril 2018 con número de incidente  439639385, 450264781  para la Estacion B1-B12- B5 siendo atendida en conformidad con las solicitudes realizadas para la entrega de suministros entre estos (Alimentacion e Hidratacion: Agua,almuerzos, refrigerios) Combustible:(acpm,gasolina, aceite, cadenol ) cilindros recargados según  las necesidades que se presentaron._x000a__x000a_Resultado del indicador EXCELENTE en un 100%; puesto que todas las solicitudes requeridas fueron atendidas oportunamente."/>
    <m/>
    <n v="0.9"/>
    <n v="5"/>
    <n v="5"/>
    <n v="1"/>
    <s v="&gt;"/>
    <s v="EXCELENTE"/>
    <s v="Se realizo cinco (5) activaciones de apoyo Logistico a emergencias en el mes de mayo 2018 con número de incidente  471858566, 473080786,  474586986, 478620486 para la Estacion B1-B12- B6- B3 siendo atendida en conformidad con las solicitudes realizadas para la entrega de suministros entre estos Hidratacion: Agua Combustible:( Gasolina, aceite, cadenol ) según  las necesidades que se presentaron._x000a__x000a_Resultado del indicador EXCELENTE en un 100%; puesto que todas las solicitudes requeridas fueron atendidas oportunamente."/>
    <m/>
    <n v="0.9"/>
    <n v="4"/>
    <n v="4"/>
    <n v="1"/>
    <s v="&gt;"/>
    <s v="Excelente"/>
    <s v="Se realizo cuatro (4) activaciones de apoyo Logistico a emergencias en el mes de JUNIO 2018 con número de incidente  463951284,  485165285,485724785,483243586  para la Estacion B1-B4- B11-B17 siendo atendidas en conformidad con las solicitudes realizadas para la entrega de suministros entre estos (Alimentacion e Hidratacion: almuerzos, refrigerios) Combustible:( gasolina, aceite ) guantes, tapabocas, jabon antibacterial,   según  las necesidades que se presentaron._x000a__x000a_Resultado del indicador EXCELENTE en un 100%; puesto que todas las solicitudes requeridas fueron atendidas oportunamente."/>
    <m/>
    <n v="1"/>
    <n v="1"/>
    <x v="0"/>
    <n v="0.9"/>
    <n v="1"/>
    <n v="1"/>
    <n v="1"/>
    <s v="&gt;"/>
    <s v="Excelente"/>
    <s v="Se realizo una (1) activacion de apoyo Logistico a emergencias en el mes de enero 2018 con número de incidente  63643183 para la Estacion B12 siendo atendida en conformidad con las solicitud realizada para la entrega de suministros entre estos (Alimentacion e Hidratacion: Agua,almuerzos) Combustible:(acpm)  según  las necesidades que se presentaron._x000a__x000a_Resultado del indicador EXCELENTE en un 100%; puesto que todas las solicitudes requeridas fueron atendidas oportunamente."/>
    <m/>
    <n v="0.9"/>
    <n v="1"/>
    <n v="1"/>
    <n v="1"/>
    <s v="&gt;"/>
    <s v="EXCELENTE"/>
    <s v="Se realizo una (1) activacion de apoyo Logistico a emergencias en el mes de Febrero 2018 con número de incidente  215838182 para la Estacion B13 siendo atendida en conformidad con las solicitud realizada para la entrega de suministros entre estos (Alimentacion e Hidratacion: Agua,almuerzos) Combustible:(gasolina, aceite)  según  las necesidades que se presentaron._x000a__x000a_Resultado del indicador EXCELENTE en un 100%; puesto que todas las solicitudes requeridas fueron atendidas oportunamente."/>
    <m/>
    <n v="0.9"/>
    <n v="2"/>
    <n v="2"/>
    <n v="1"/>
    <s v="&gt;"/>
    <s v="EXCELENTE"/>
    <s v="Se realizaron dos (2) activaciones de apoyo Logistico a emergencias en el mes de Marzo 2018 con número de incidente  367664181 para la Estacion B16 y con número de incidente 428361182 para la estacion B13 siendo atendidas en conformidad con las solicitudes realizadas para la entrega de suministros entre estos (Alimentacion e Hidratacion: Agua) Combustible:(Gasolina, aceite, cadenol)  según  las necesidades que se presentaron._x000a__x000a_Resultado del indicador EXCELENTE en un 100%; puesto que todas las solicitudes requeridas fueron atendidas oportunamente."/>
    <m/>
    <n v="1"/>
    <n v="1"/>
    <x v="0"/>
  </r>
  <r>
    <n v="57"/>
    <x v="0"/>
    <s v="Gestión del Talento Humano"/>
    <x v="8"/>
    <x v="0"/>
    <x v="56"/>
    <s v="Hacer seguimiento a la ejecución de las actividades de bienestar establecidas"/>
    <x v="0"/>
    <s v="Personal y Tecnológico (Computador)"/>
    <n v="1"/>
    <s v="El indicador se calcula en el desarrollo de las actividades en el año"/>
    <s v="Eficacia"/>
    <s v="(Actividades de Bienestar Desarrolladas/Actividades de Bienestar Establecidas para el periodo) *100%"/>
    <s v="Porcentaje"/>
    <s v="área de Bienestar- actividades de bienestar realizadas"/>
    <s v="Trimestral"/>
    <s v="Trimestral"/>
    <s v="&lt; 75%"/>
    <s v="&gt;= 75% y &lt;85%"/>
    <s v="&gt;= 85% &lt;= 95%"/>
    <s v="&gt;95%"/>
    <s v="SGH- BIENESTAR"/>
    <s v="Profesional Universitario área de Bienestar"/>
    <s v="Profesional Universitario área de Bienestar"/>
    <s v="Subdirección de Gestión Humana, Alta Dirección, Entidades de Control (contraloría)"/>
    <n v="1"/>
    <n v="1"/>
    <n v="1"/>
    <n v="1"/>
    <m/>
    <m/>
    <m/>
    <m/>
    <n v="1"/>
    <n v="2"/>
    <n v="2"/>
    <n v="1"/>
    <m/>
    <m/>
    <m/>
    <m/>
    <n v="1"/>
    <n v="1"/>
    <n v="1"/>
    <n v="1"/>
    <m/>
    <m/>
    <s v="Para el segundo trimestre se programó la actividad Encuentro  de Familias para la cual se realizaron cinco salidas con funcionarios de las Compañías 3, 4 y 5, la actividad de entrenamiento del  grupo de atletismo y participación en una carrera de atletismo"/>
    <m/>
    <m/>
    <n v="1"/>
    <x v="0"/>
    <m/>
    <m/>
    <m/>
    <m/>
    <m/>
    <m/>
    <m/>
    <m/>
    <m/>
    <m/>
    <m/>
    <m/>
    <m/>
    <m/>
    <m/>
    <m/>
    <n v="1"/>
    <n v="1"/>
    <n v="1"/>
    <n v="1"/>
    <s v="&gt;"/>
    <s v="EXCELENTE"/>
    <s v="Para el primer trimestre se programó la actividad Encuentro  de Familias y se realizaron dos salidas con funcionarios de la Compañía 1 y 2"/>
    <m/>
    <m/>
    <n v="1"/>
    <x v="0"/>
  </r>
  <r>
    <n v="58"/>
    <x v="0"/>
    <s v="Gestión del Talento Humano"/>
    <x v="8"/>
    <x v="0"/>
    <x v="57"/>
    <s v="Hacer seguimiento a la ejecución de las actividades de bienestar establecidas"/>
    <x v="0"/>
    <s v="Personal y Tecnológico (Computador)"/>
    <n v="1"/>
    <s v="El indicador se calcula en el desarrollo de las actividades en el año"/>
    <s v="Eficacia"/>
    <s v="(Número de servidores públicos que participan programas B.S / Total de funcionarios programados B.S.) *100"/>
    <s v="Porcentaje"/>
    <s v="área de Bienestar- actividades de bienestar realizadas"/>
    <s v="Trimestral"/>
    <s v="Trimestral"/>
    <s v="&lt; 70%"/>
    <s v="&gt;= 70% y &lt;80%"/>
    <s v="&gt;= 80% &lt;= 95%"/>
    <s v="&gt;95%"/>
    <s v="SGH- BIENESTAR"/>
    <s v="Profesional Universitario área de Bienestar"/>
    <s v="Profesional Universitario área de Bienestar"/>
    <s v="Subdirección de Gestión Humana, Alta Dirección, Entidades de Control (contraloría)"/>
    <n v="1"/>
    <n v="277"/>
    <n v="277"/>
    <n v="1"/>
    <m/>
    <m/>
    <m/>
    <m/>
    <n v="1"/>
    <n v="110"/>
    <n v="110"/>
    <n v="1"/>
    <m/>
    <m/>
    <m/>
    <m/>
    <n v="1"/>
    <n v="398"/>
    <n v="427"/>
    <n v="0.9320843091334895"/>
    <s v="&lt;"/>
    <s v="BUENO"/>
    <s v="Participación de los funcionarios con sus familias en la actividad del día de la familia en cinco fechas durante los meses de abril y mayo._x000a_El equipo de atletismo participó en la carrera allianz y 11 de los integrantes asistieron a una jornada de entrenamiento.  "/>
    <m/>
    <m/>
    <n v="0.9320843091334895"/>
    <x v="1"/>
    <m/>
    <m/>
    <m/>
    <m/>
    <m/>
    <m/>
    <m/>
    <m/>
    <m/>
    <m/>
    <m/>
    <m/>
    <m/>
    <m/>
    <m/>
    <m/>
    <n v="1"/>
    <n v="531"/>
    <n v="531"/>
    <n v="1"/>
    <s v="&gt;"/>
    <s v="EXCELENTE"/>
    <s v="La actividad se llevó a cabo en dos fechas Febrero 24 y 25 y marzo 3 y 4."/>
    <m/>
    <m/>
    <n v="1"/>
    <x v="0"/>
  </r>
  <r>
    <n v="59"/>
    <x v="0"/>
    <s v="Gestión del Talento Humano"/>
    <x v="8"/>
    <x v="0"/>
    <x v="58"/>
    <s v="Hacer seguimiento a la efectividad de la capacitación"/>
    <x v="0"/>
    <s v="Personal y Tecnológico (Computador)"/>
    <n v="0.8"/>
    <s v="Al final de cada proceso de capacitación"/>
    <s v="Efectividad"/>
    <s v="(Número de calificaciones satisfactorias y sobresalientes / Total de participantes )*100%"/>
    <s v="Porcentaje"/>
    <s v="Consolidado resultados de evaluaciones"/>
    <s v="Trimestral"/>
    <s v="Trimestral"/>
    <s v="&lt; 80%"/>
    <s v="≥ 80% y &lt;85%"/>
    <s v="&gt;= 85% ≤ 95%"/>
    <s v="&gt;95%"/>
    <s v="SGH- ACADEMIA"/>
    <s v="Profesional Contratista área de ACADEMIA"/>
    <s v="Profesional Contratista área de ACADEMIA"/>
    <s v="SGH, SOP, Alta Dirección."/>
    <n v="0.8"/>
    <n v="39"/>
    <n v="39"/>
    <n v="1"/>
    <s v="&gt;"/>
    <s v="EXCELENTE"/>
    <s v="Durante el mes de abril se impartieron dos cursos para la conducción de vehículos de Emergencias con una participación de 39 servidores públicos los cuales cumplieron satisfactoriamente y de manera sobresaliente con las evaluaciones planteadas durante el desarrollo del curso "/>
    <s v="NO APLICA"/>
    <n v="0.8"/>
    <n v="43"/>
    <n v="43"/>
    <n v="1"/>
    <s v="&gt;"/>
    <s v="EXCELENTE"/>
    <s v="Durante el mes de Mayo se impartieron dos cursos para la conducción de vehículos de Emergencias con una participación de 43 servidores públicos los cuales cumplieron satisfactoriamente y de manera sobresaliente con las evaluaciones planteadas durante el desarrollo del curso "/>
    <m/>
    <n v="80"/>
    <n v="14"/>
    <n v="14"/>
    <n v="1"/>
    <s v="&gt;"/>
    <s v="Excelente"/>
    <s v="Durante el mes de Junio se impartio un curso Sistema Comando de Incidentes Nivel Intermedio con una participación de 14 servidores públicos los cuales cumplieron satisfactoriamente y de manera sobresaliente con las evaluaciones planteadas durante el desarrollo del curso "/>
    <m/>
    <m/>
    <n v="1"/>
    <x v="0"/>
    <m/>
    <m/>
    <m/>
    <m/>
    <m/>
    <m/>
    <m/>
    <m/>
    <m/>
    <m/>
    <m/>
    <m/>
    <m/>
    <m/>
    <m/>
    <m/>
    <n v="0.8"/>
    <n v="114"/>
    <n v="124"/>
    <n v="0.91935483870967738"/>
    <s v="&gt;"/>
    <s v="BUENO"/>
    <s v="Durante la ejecución del proceso de capacitación y entrenamiento 10 uniformados de la UAECOB no alcanzaron a cumplir satisfactoriamente los objetivos planteados en las evaluaciones de los cursos razon por la cual no fueron certificados en este proceso."/>
    <m/>
    <m/>
    <n v="0.91935483870967738"/>
    <x v="2"/>
  </r>
  <r>
    <n v="60"/>
    <x v="1"/>
    <s v="Gestión del Talento Humano"/>
    <x v="8"/>
    <x v="0"/>
    <x v="59"/>
    <s v="Hacer seguimiento al cumplimiento del Plan de Capacitación"/>
    <x v="0"/>
    <s v="Personal y Tecnológico (Computador)"/>
    <n v="0.8"/>
    <s v="Al final de cada proceso de capacitación"/>
    <s v="Eficacia"/>
    <s v="(Número de capacitaciones ejecutadas / Número de Capacitaciones programadas en el periodo)*100"/>
    <s v="Porcentaje"/>
    <s v="Base de datos e ADAMDEMIA de cursos de capacitación realizados"/>
    <s v="Trimestral"/>
    <s v="Trimestral"/>
    <s v="&lt; 80%"/>
    <s v="≥ 80% y &lt;85%"/>
    <s v="&gt;= 85% ≤95%"/>
    <s v="&gt;95%"/>
    <s v="SGH- ACADEMIA"/>
    <s v="Profesional Contratista área de ACADEMIA"/>
    <s v="Profesional Contratista área de ACADEMIA"/>
    <s v="SGH, SOP, Alta Dirección."/>
    <n v="0.8"/>
    <n v="3"/>
    <n v="3"/>
    <n v="1"/>
    <s v="&gt;"/>
    <s v="EXCELENTE"/>
    <s v="Durante el mes de abril se impartieron (3) Tres procesos de capacitación y entrenamiento con una participación de 56 servidores públicos de la UAECOB."/>
    <s v="NO APLICA"/>
    <n v="0.8"/>
    <n v="6"/>
    <n v="6"/>
    <n v="1"/>
    <s v="&gt;"/>
    <s v="EXCELENTE"/>
    <s v="Durante el mes de Mayo se impartieron seis procesos de capacitación y entrenamiento con una participación de 130 servidores públicos de la UAECOB."/>
    <m/>
    <n v="80"/>
    <n v="8"/>
    <n v="8"/>
    <n v="1"/>
    <s v="&gt;"/>
    <s v="Excelente"/>
    <s v="Durante el mes de Junio impartieron seis procesos de capacitación y entrenamiento con una participación de 167 servidores públicos de la UAECOB."/>
    <m/>
    <m/>
    <n v="1"/>
    <x v="0"/>
    <m/>
    <m/>
    <m/>
    <m/>
    <m/>
    <m/>
    <m/>
    <m/>
    <m/>
    <m/>
    <m/>
    <m/>
    <m/>
    <m/>
    <m/>
    <m/>
    <n v="0.8"/>
    <n v="5"/>
    <n v="5"/>
    <n v="1"/>
    <s v="&gt;"/>
    <s v="EXCELENTE"/>
    <s v="_x000a_En el primer trimestre se plantearon 5 proceso de formación al personal operativo de la entidad, los cuales fueron ejecutados en las fechas planeadas._x000a_"/>
    <m/>
    <m/>
    <n v="1"/>
    <x v="0"/>
  </r>
  <r>
    <n v="61"/>
    <x v="0"/>
    <s v="Gestión del Talento Humano"/>
    <x v="8"/>
    <x v="0"/>
    <x v="60"/>
    <s v="Hacer seguimiento a la frecuencia de accidentes incapacitantes"/>
    <x v="0"/>
    <s v="Personal y Tecnológico (Computador)"/>
    <n v="0.04"/>
    <s v="AL final de cada periodo"/>
    <s v="Efectividad"/>
    <s v="(Número de accidentes incapacitantes / Total de funcionarios)*100"/>
    <s v="Porcentaje"/>
    <s v="Los datos se obtienen de la bases de datos de accidentes de trabajo de la UAECOB, la cual se verifica periódicamente con la información enviada por ARL POSITIVA"/>
    <s v="Trimestral"/>
    <s v="Trimestral"/>
    <s v="&gt;7%"/>
    <s v="≥5% y ≤7%"/>
    <s v="≥ 3,5% y ≤5% "/>
    <s v="&lt; 3,5%"/>
    <s v="SGH- SYST"/>
    <s v="SGH- Profesional Especializado SYST"/>
    <s v="SGH- Profesional Especializado SYST"/>
    <s v="SGH, SOP, Alta Dirección."/>
    <m/>
    <m/>
    <m/>
    <m/>
    <m/>
    <m/>
    <m/>
    <m/>
    <m/>
    <m/>
    <m/>
    <m/>
    <m/>
    <m/>
    <m/>
    <m/>
    <n v="0.04"/>
    <n v="10"/>
    <n v="642"/>
    <n v="1.6E-2"/>
    <m/>
    <m/>
    <s v="Durante el segundo trimestre del año 2018, se presentaron en promedio 10 accidentes por mes, de los cuales se identifico que las principals causas de estas son las caidas a nivel, golpes derivados del acondicionamiento fisico realizado por el personal operativo y otros factores de riesgo propios de la operacion. "/>
    <s v="NO APLICA"/>
    <m/>
    <n v="1.6E-2"/>
    <x v="0"/>
    <m/>
    <m/>
    <m/>
    <m/>
    <m/>
    <m/>
    <m/>
    <m/>
    <m/>
    <m/>
    <m/>
    <m/>
    <m/>
    <m/>
    <m/>
    <m/>
    <n v="0.04"/>
    <n v="10"/>
    <n v="643"/>
    <n v="1.5552099533437015E-2"/>
    <s v="&gt;"/>
    <s v="EXCELENTE"/>
    <s v="Los eventos relacionados con acondicionamiento físico y Operativos Generales (Activación, Movilización y corte de árboles), fueron los que aportaron la mayoría de días perdidos."/>
    <m/>
    <m/>
    <n v="1.5552099533437015E-2"/>
    <x v="0"/>
  </r>
  <r>
    <n v="62"/>
    <x v="0"/>
    <s v="Gestión del Talento Humano"/>
    <x v="8"/>
    <x v="0"/>
    <x v="61"/>
    <s v="Conocer la cantidad de horas hombres perdidas por enfermedad común respecto a las HHT en el período"/>
    <x v="0"/>
    <s v="Personal y Tecnológico (Computador)"/>
    <n v="0.04"/>
    <s v="AL final de cada periodo"/>
    <s v="Efectividad"/>
    <s v="(HH perdidos por EC en el periodo / Número H.H. Trabajadas en el periodo)*100"/>
    <s v="Porcentaje"/>
    <s v="Los datos se obtienen de la bases de datos de ausentismo de la UAECOB"/>
    <s v="Trimestral"/>
    <s v="Trimestral"/>
    <s v="&gt;7%"/>
    <s v="≥5% y ≤7%"/>
    <s v="≥ 4% y ≤5% "/>
    <s v="&lt; 4%"/>
    <s v="SGH- SYST"/>
    <s v="SGH- Profesional Especializado SYST"/>
    <s v="SGH- Profesional Especializado SYST"/>
    <s v="SGH, SOP, Alta Dirección."/>
    <m/>
    <m/>
    <m/>
    <m/>
    <m/>
    <m/>
    <m/>
    <m/>
    <m/>
    <m/>
    <m/>
    <m/>
    <m/>
    <m/>
    <m/>
    <m/>
    <n v="0.04"/>
    <n v="8320"/>
    <n v="231120"/>
    <n v="3.5998615437867774E-2"/>
    <m/>
    <m/>
    <s v="En el segundo trimestre las incapacidades por E.G  se  presentaron principalmente por los siguentes diagnosticos: A09-Diarrea y Gastroenteritis, M545-Lumbagos, R51-Cefaleas y J00-Resfriado comun las cuales son de uno, dos y hasta tres dias, se siguen presentando casos continuos de lumbagias por accidentes laborales."/>
    <s v="NO APLICA"/>
    <m/>
    <n v="3.5998615437867774E-2"/>
    <x v="1"/>
    <m/>
    <m/>
    <m/>
    <m/>
    <m/>
    <m/>
    <m/>
    <m/>
    <m/>
    <m/>
    <m/>
    <m/>
    <m/>
    <m/>
    <m/>
    <m/>
    <n v="0.04"/>
    <n v="7728"/>
    <n v="231480"/>
    <n v="3.3385173665111456E-2"/>
    <s v="&gt;"/>
    <s v="EXCELENTE"/>
    <s v="en el primer trimestre las incapacidades por E.G  se  presentaron principalmente por los siguentes diagnosticos: A09-Diarrea y Gastroenteritis, M545-Lumbagos, R51-Cefaleas y J00-Resfriado comun las cuales son de uno, dos y hasta tres dias, se siguen presentando casos continuos de lumbagias por accidentes laborales."/>
    <m/>
    <m/>
    <n v="3.3385173665111456E-2"/>
    <x v="0"/>
  </r>
</pivotCacheRecords>
</file>

<file path=xl/pivotCache/pivotCacheRecords2.xml><?xml version="1.0" encoding="utf-8"?>
<pivotCacheRecords xmlns="http://schemas.openxmlformats.org/spreadsheetml/2006/main" xmlns:r="http://schemas.openxmlformats.org/officeDocument/2006/relationships" count="61">
  <r>
    <n v="1"/>
    <x v="0"/>
    <s v="Gestión de las Comunicaciones Internas y Externas"/>
    <s v="1. Dirección"/>
    <x v="0"/>
    <s v="Gestión Piezas de comunicaciones interna y Externa realizadas"/>
    <s v="Evaluar la capacidad operativa del área de comunicaciones y prensa, frente al diseño y divulgación de piezas comunicativas"/>
    <s v="Trimestral"/>
    <s v="Personal y Tecnológico (Computador)"/>
    <n v="0.9"/>
    <s v="Final de cada proceso"/>
    <s v="Eficacia"/>
    <s v="(Piezas de comunicación internas y externas realizadas / Piezas de comunicación programadas)*100"/>
    <s v="Porcentaje"/>
    <s v="Consolidado de piezas de comunicación realizadas"/>
    <s v="Mensual"/>
    <s v="Mensual"/>
    <s v="&lt;70%"/>
    <s v="≥70% y ≤90%"/>
    <s v="&gt;90%"/>
    <s v="(=100%)"/>
    <s v="Oficina de Comunicaciones y Prensa"/>
    <s v="Encargado de gestionar las piezas de comunicación"/>
    <s v="Líder Oficina de Comunicaciones y Prensa"/>
    <s v="Todas las Dependencias_x000a_Ciudadano"/>
    <n v="0.9"/>
    <m/>
    <m/>
    <m/>
    <m/>
    <m/>
    <m/>
    <m/>
    <n v="0.9"/>
    <m/>
    <m/>
    <m/>
    <m/>
    <m/>
    <m/>
    <m/>
    <n v="0.9"/>
    <n v="475"/>
    <n v="475"/>
    <n v="1"/>
    <s v="&gt;"/>
    <s v="EXCELENTE"/>
    <s v="Durante el II trimestre del año en curso el área de Prensa y Comunicaciones realizó entre Videos y piezas gráficas un total de 475."/>
    <m/>
    <m/>
    <n v="1"/>
    <s v="EXCELENTE"/>
    <n v="0.9"/>
    <m/>
    <m/>
    <m/>
    <m/>
    <m/>
    <m/>
    <m/>
    <n v="0.9"/>
    <m/>
    <m/>
    <m/>
    <m/>
    <m/>
    <m/>
    <m/>
    <n v="0.9"/>
    <n v="193"/>
    <n v="193"/>
    <n v="1"/>
    <s v="&gt;"/>
    <s v="EXCELENTE"/>
    <m/>
    <m/>
    <m/>
    <n v="1"/>
    <s v="EXCELENTE"/>
    <m/>
    <m/>
    <m/>
    <m/>
    <m/>
    <m/>
    <m/>
    <m/>
    <m/>
    <m/>
    <m/>
    <m/>
    <m/>
    <m/>
    <m/>
    <m/>
    <n v="0.9"/>
    <n v="433"/>
    <n v="433"/>
    <n v="1"/>
    <s v="&gt;"/>
    <s v="Alto"/>
    <s v="Durante el II trimestre del año en curso el área de Prensa y Comunicaciones realizó entre Videos y piezas gráficas un total de 433."/>
    <m/>
    <m/>
    <n v="1"/>
    <x v="0"/>
    <m/>
    <m/>
    <m/>
    <m/>
    <m/>
    <m/>
    <m/>
    <m/>
    <m/>
    <m/>
    <m/>
    <m/>
    <m/>
    <m/>
    <m/>
    <m/>
    <n v="0.9"/>
    <n v="314"/>
    <n v="314"/>
    <n v="1"/>
    <s v="mayo"/>
    <s v="EXCELENTE"/>
    <s v="En el primer Trimestre del año 2018, se realizarón 314 piezas, cumpliendo con el objetivo planteado para el periodo."/>
    <m/>
    <m/>
    <n v="1"/>
    <s v="EXCELENTE"/>
  </r>
  <r>
    <n v="2"/>
    <x v="0"/>
    <s v="Evaluación Independiente"/>
    <s v="2. Oficina de Control Interno"/>
    <x v="0"/>
    <s v="Fortalecimiento de la Cultura del Autocontrol, autorregulación y autogestión"/>
    <s v="Generar en los servidores una actitud de hacer bien las cosas en condiciones de justicia, calidad, oportunidad, participación y transparencia"/>
    <s v="semestral"/>
    <s v="Humanos, físicos y Tecnológicos "/>
    <n v="1"/>
    <s v="Final de cada actividad, el indicador se calcula sobre las actividades finalizadas"/>
    <s v="Eficacia"/>
    <s v="Número de Actividades de fomento de control Realizadas/Número de Actividades de fomento de control Programadas)*100"/>
    <s v="Porcentaje"/>
    <s v="Actas de capacitación _x000a_plegables, correos electrónicos tip´s o actividades realizadas."/>
    <s v="Trimestral"/>
    <s v="Trimestral"/>
    <s v="&lt;=50%"/>
    <s v="&gt;50%"/>
    <s v="&gt;=90%"/>
    <n v="1"/>
    <s v="Evaluación y mejora continua"/>
    <s v="Profesional 219 grado 20"/>
    <s v="Jefe de la Oficina de Control Interno"/>
    <s v="Alta Dirección_x000a_Oficina Asesora de Planeación_x000a_Jefe de la Oficina de Control Interno_x000a_Profesionales de la Oficina de Control Interno"/>
    <n v="1"/>
    <m/>
    <m/>
    <m/>
    <m/>
    <m/>
    <m/>
    <m/>
    <n v="1"/>
    <m/>
    <m/>
    <m/>
    <m/>
    <m/>
    <m/>
    <m/>
    <n v="1"/>
    <n v="5"/>
    <n v="5"/>
    <n v="1"/>
    <s v="="/>
    <s v="EXCELENTE"/>
    <s v="Para el segundo semestre se  publicaron  afiches en  las estaciones B1 y B3 s con tip´s relacionados con los roles , la  gestión y el objetivo de la OCI, publicado en el siguiente link:\\172.16.92.9\Control Interno\2018\1 Actividades de Autocontrol, Se publicó en el hidrante del 20/12/2018 nota sobre el propósito del MECI, Se realizó sensicbilización sobre MIPG con los referente de los procesos, se realizó grupo focal con los referentes de los procesos."/>
    <m/>
    <m/>
    <n v="1"/>
    <s v="EXCELENTE"/>
    <n v="1"/>
    <m/>
    <m/>
    <m/>
    <m/>
    <m/>
    <m/>
    <m/>
    <n v="1"/>
    <m/>
    <m/>
    <m/>
    <m/>
    <m/>
    <m/>
    <m/>
    <n v="1"/>
    <m/>
    <m/>
    <m/>
    <m/>
    <m/>
    <m/>
    <m/>
    <m/>
    <s v="No aplica"/>
    <s v="No aplica"/>
    <m/>
    <m/>
    <m/>
    <m/>
    <m/>
    <m/>
    <m/>
    <m/>
    <m/>
    <m/>
    <m/>
    <m/>
    <m/>
    <m/>
    <m/>
    <m/>
    <n v="1"/>
    <n v="3"/>
    <n v="3"/>
    <n v="1"/>
    <s v="="/>
    <s v="Excelente"/>
    <s v="Para el primer semestre la OCI realizó sensibilización en el uso de la herramienta plan de mejoramiento institucional, se publicaron dos sopas de letras en   el hidrante una en el mes de abril y la otra en el mes de mayo con temas para fortalecer la cultura del control."/>
    <m/>
    <m/>
    <n v="1"/>
    <x v="0"/>
    <m/>
    <m/>
    <m/>
    <m/>
    <m/>
    <m/>
    <m/>
    <m/>
    <m/>
    <m/>
    <m/>
    <m/>
    <m/>
    <m/>
    <m/>
    <m/>
    <s v="No aplica"/>
    <s v="No aplica"/>
    <s v="No aplica"/>
    <s v="No aplica"/>
    <s v="No aplica"/>
    <s v="No aplica"/>
    <s v="No aplica"/>
    <m/>
    <m/>
    <s v="No aplica"/>
    <s v="No aplica"/>
  </r>
  <r>
    <n v="3"/>
    <x v="0"/>
    <s v="Evaluación Independiente"/>
    <s v="2. Oficina de Control Interno"/>
    <x v="0"/>
    <s v="Eficiencia en la ejecución del Plan Anual de auditorias"/>
    <s v="Controlar el cumplimiento del cronograma de las actividades a desarrollar en la vigencia"/>
    <s v="semestral"/>
    <s v="Humanos, físicos y Tecnológicos "/>
    <n v="1"/>
    <s v="Final de cada actividad, el indicador se calcula sobre las actividades finalizadas"/>
    <s v="Eficiencia"/>
    <s v="(Número de actividades terminadas en los tiempos programados en el período/Número de actividades a terminar programadas en el período) *100"/>
    <s v="Porcentaje"/>
    <s v="Actas, reportes electrónicos e informes que reposan el archivo de la Oficina,  producto de las diferentes tareas realizadas"/>
    <s v="Trimestral"/>
    <s v="Trimestral"/>
    <s v="&lt;=50%"/>
    <s v="&gt;50%"/>
    <s v="&gt;=90%"/>
    <n v="1"/>
    <s v="Evaluación y mejora continua"/>
    <s v="Profesional 219 grado 20"/>
    <s v="Jefe de la Oficina de Control Interno"/>
    <s v="Secretaría General de la Alcaldía Mayor_x000a_Alta Dirección_x000a_Oficina Asesora de Planeación_x000a_Jefe de la Oficina de Control Interno_x000a_Profesionales de la Oficina de Control Interno"/>
    <n v="1"/>
    <m/>
    <m/>
    <m/>
    <m/>
    <m/>
    <m/>
    <m/>
    <n v="1"/>
    <m/>
    <m/>
    <m/>
    <m/>
    <m/>
    <m/>
    <m/>
    <n v="1"/>
    <n v="21"/>
    <n v="30"/>
    <n v="0.7"/>
    <s v="&gt;50%"/>
    <s v="REGULAR"/>
    <s v="La Oci programó para el cuarto trimestre  30 actividades de las cuales se ejecutaron en términos y al 100% , 21,  debido a demoras en la entrega de la información por parte de las dependencias en algunos casos y la visita del Ente  de Control (Contraloría de Bogotá) quien requiere permanente información, no obstante las 9 activides restantes se ejecutaron y cumplieron antes de finalizar el 2018."/>
    <m/>
    <m/>
    <n v="0.7"/>
    <s v="REGULAR"/>
    <n v="1"/>
    <m/>
    <m/>
    <m/>
    <m/>
    <m/>
    <m/>
    <m/>
    <n v="1"/>
    <m/>
    <m/>
    <m/>
    <m/>
    <m/>
    <m/>
    <m/>
    <n v="1"/>
    <m/>
    <m/>
    <m/>
    <m/>
    <m/>
    <m/>
    <m/>
    <m/>
    <s v="No aplica"/>
    <s v="No aplica"/>
    <m/>
    <m/>
    <m/>
    <m/>
    <m/>
    <m/>
    <m/>
    <m/>
    <m/>
    <m/>
    <m/>
    <m/>
    <m/>
    <m/>
    <m/>
    <m/>
    <n v="1"/>
    <n v="44"/>
    <n v="53"/>
    <n v="0.83018867924528306"/>
    <s v="&lt;"/>
    <s v="Regular"/>
    <s v="La Oci programó para el primer semestre  53 actividades de las cuales ejecuto 44 al 100%,  debido a demoras en la entrega de la información por parte de las dependencias en algunos casos y la visita del Ente  de Control (Contraloría de Bogotá) quien requiere permanente información, las activiaddes incumplidas fueron reprogramadas para ejecutar en el segundo semestre de la vigencia 2018"/>
    <m/>
    <m/>
    <n v="0.83018867924528306"/>
    <x v="0"/>
    <m/>
    <m/>
    <m/>
    <m/>
    <m/>
    <m/>
    <m/>
    <m/>
    <m/>
    <m/>
    <m/>
    <m/>
    <m/>
    <m/>
    <m/>
    <m/>
    <s v="No aplica"/>
    <s v="No aplica"/>
    <s v="No aplica"/>
    <s v="No aplica"/>
    <s v="No aplica"/>
    <s v="No aplica"/>
    <s v="No aplica"/>
    <m/>
    <m/>
    <s v="No aplica"/>
    <s v="No aplica"/>
  </r>
  <r>
    <n v="4"/>
    <x v="0"/>
    <s v="Evaluación Independiente"/>
    <s v="3. Oficina Asesora de Planeación"/>
    <x v="1"/>
    <s v="Riesgos Materializados"/>
    <s v="Identificar los riesgos que se materializan, debido al incumplimiento de los controles por parte de las responsables "/>
    <s v="semestral"/>
    <s v="Personal y Tecnológico (Computador)"/>
    <n v="0.15"/>
    <s v="Seguimiento durante el proceso a los controles para mitigar la materialización de los riesgos"/>
    <s v="Eficiencia"/>
    <s v="(Número de riesgos materializados / Número total de riesgos del periodo anterior)*100 "/>
    <s v="Porcentaje"/>
    <s v="Matriz de seguimiento a los Riesgos la UAECOB"/>
    <s v="Trimestral"/>
    <s v="Trimestral"/>
    <s v="&gt;20%"/>
    <s v="&gt;15% y  &lt;=20%"/>
    <s v="&lt;=15%"/>
    <s v="&lt;=10%"/>
    <s v="Área de Mejora Continua de la OAP"/>
    <s v="Área de Mejora Continua de la OAP"/>
    <s v="Área de Mejora Continua de la OAP"/>
    <s v="Responsables Dependencias de la UAECOB"/>
    <n v="0.15"/>
    <m/>
    <m/>
    <m/>
    <m/>
    <m/>
    <m/>
    <m/>
    <n v="0.15"/>
    <m/>
    <m/>
    <m/>
    <m/>
    <m/>
    <m/>
    <m/>
    <n v="0.15"/>
    <n v="0"/>
    <n v="0"/>
    <n v="0"/>
    <s v="&lt;"/>
    <s v="EXCELENTE"/>
    <s v="En el segundo semestre del año 2018, los líderes de los procesos no reportaron materialización de los riesgos identificados. Durante este período del año, los apoyos profesionales de mejora continua realizaron seguimientos a los procesos cuyo propósito fue identificar situaciones que obstaculizaran sus objetivos y por ende la gestión de la UAECOB. "/>
    <s v="Se planea para el año 2019 unas jornadas de divulgación con cada unos de los colaboradores de los procesos, con el fin de continuar mostrando la importancia de realizar una identificación de los riesgos en pro de la consecución de los objetivos institucionales."/>
    <m/>
    <n v="0"/>
    <s v="EXCELENTE"/>
    <n v="0.15"/>
    <m/>
    <m/>
    <m/>
    <m/>
    <m/>
    <m/>
    <m/>
    <n v="0.15"/>
    <m/>
    <m/>
    <m/>
    <m/>
    <m/>
    <m/>
    <m/>
    <n v="0.15"/>
    <m/>
    <m/>
    <m/>
    <m/>
    <m/>
    <m/>
    <m/>
    <m/>
    <s v="No aplica"/>
    <s v="No aplica"/>
    <m/>
    <m/>
    <m/>
    <m/>
    <m/>
    <m/>
    <m/>
    <m/>
    <m/>
    <m/>
    <m/>
    <m/>
    <m/>
    <m/>
    <m/>
    <m/>
    <n v="0.15"/>
    <n v="0"/>
    <n v="0"/>
    <n v="0"/>
    <s v="&lt;"/>
    <s v="Excelente"/>
    <s v="Durante el primer semestre los líderes de proceso no han reportado situaciones que evidencien la materialización de los riesgos identificados en cada uno de sus procesos. Sin embargo, desde el equipo de mejora continua se ha realizado el seguimiento y acompañamiento en lo concerniento al monitoreo y acciones de control definidas en cada uno de los procesos. "/>
    <s v="Incentivar la cultura de control con el propósito de tomar acciones preventivas y correctivas en lo relacionado con la Gestión del Riesgo en los procesos de la Entidad."/>
    <m/>
    <n v="0"/>
    <x v="0"/>
    <m/>
    <m/>
    <m/>
    <m/>
    <m/>
    <m/>
    <m/>
    <m/>
    <m/>
    <m/>
    <m/>
    <m/>
    <m/>
    <m/>
    <m/>
    <m/>
    <s v="No aplica"/>
    <s v="No aplica"/>
    <s v="No aplica"/>
    <s v="No aplica"/>
    <s v="No aplica"/>
    <s v="No aplica"/>
    <s v="No aplica"/>
    <m/>
    <m/>
    <s v="No aplica"/>
    <s v="No aplica"/>
  </r>
  <r>
    <n v="5"/>
    <x v="0"/>
    <s v="Gestión de las Comunicaciones Internas y Externas"/>
    <s v="3. Oficina Asesora de Planeación"/>
    <x v="0"/>
    <s v="Cumplimiento en la atención de incidentes reportados a la mesa de ayuda."/>
    <s v="Medir el cumplimiento en la atención de incidentes reportados a la mesa de ayuda mediante el aplicativo ARANDA"/>
    <s v="Mensual"/>
    <s v="*Reportes Aplicativo Aranda._x000a_*Personal Mesa de Ayuda"/>
    <n v="1"/>
    <s v="Final del proceso de atención a incidentes"/>
    <s v="Eficacia"/>
    <s v="(Casos atendidos a satisfacción/ No. de casos reportados)*100"/>
    <s v="Porcentaje"/>
    <s v="Aplicativo ARANDA"/>
    <s v="Diaria"/>
    <s v="Mensual"/>
    <s v="&lt; 75%"/>
    <s v="(&gt;= 75% y &lt; 85%)"/>
    <s v="(&gt;= 85% y &lt; 100%)"/>
    <s v="(= 100%)"/>
    <s v="Mesa de ayuda, Área de tecnología OAP"/>
    <s v="Andrés Veloza Garibello"/>
    <s v="Mariano Garrido"/>
    <s v="Oficina Asesora de Planeación"/>
    <n v="1"/>
    <n v="0"/>
    <n v="0"/>
    <s v="N/A"/>
    <m/>
    <m/>
    <s v="La falta de información para poder calcular el indicador obedece a que hubo un traslado de la aplicación a otro servidor."/>
    <s v="Encuesta enviada dentro del aplicativo ARANDA para que se pueda continuar con la calificación del servicio por parte del cliente interno"/>
    <n v="1"/>
    <n v="0"/>
    <n v="0"/>
    <s v="N/A"/>
    <m/>
    <m/>
    <s v="La falta de información para poder calcular el indicador obedece a que hubo un traslado de la aplicación a otro servidor."/>
    <s v="Encuesta enviada dentro del aplicativo ARANDA para que se pueda continuar con la calificación del servicio por parte del cliente interno"/>
    <n v="1"/>
    <n v="0"/>
    <n v="0"/>
    <s v="N/A"/>
    <m/>
    <m/>
    <s v="La falta de información para poder calcular el indicador obedece a que hubo un traslado de la aplicación a otro servidor."/>
    <s v="Encuesta enviada dentro del aplicativo ARANDA para que se pueda continuar con la calificación del servicio por parte del cliente interno"/>
    <s v="No aplica"/>
    <s v="No aplica"/>
    <s v="No aplica"/>
    <n v="1"/>
    <n v="0"/>
    <n v="0"/>
    <s v="N/A"/>
    <m/>
    <m/>
    <s v="La falta de información para poder calcular el indicador obedece a que hubo un traslado de la aplicación a otro servidor."/>
    <s v="Encuesta embebida dentro del aplicativo ARANDA para que se pueda continuar con la calificación del servicio por parte del cliente interno"/>
    <n v="1"/>
    <n v="0"/>
    <n v="0"/>
    <s v="N/A"/>
    <m/>
    <m/>
    <s v="La falta de información para poder calcular el indicador obedece a que hubo un traslado de la aplicación a otro servidor."/>
    <s v="Encuesta embebida dentro del aplicativo ARANDA para que se pueda continuar con la calificación del servicio por parte del cliente interno"/>
    <n v="1"/>
    <n v="0"/>
    <n v="0"/>
    <s v="N/A"/>
    <m/>
    <m/>
    <s v="La falta de información para poder calcular el indicador obedece a que hubo un traslado de la aplicación a otro servidor."/>
    <s v="Encuesta embebida dentro del aplicativo ARANDA para que se pueda continuar con la calificación del servicio por parte del cliente interno"/>
    <s v="N/A"/>
    <s v="No aplica"/>
    <s v="No aplica"/>
    <n v="1"/>
    <n v="349"/>
    <n v="377"/>
    <n v="0.92572944297082227"/>
    <s v="&lt;"/>
    <s v="BUENO"/>
    <s v="Todos los casos fueron calificados como Excelente (349) y como Bueno (28), cabe resaltar que NINGÚN servicio fue calificado como regular o malo"/>
    <s v="Mejoramiento contínuo en aras de llegar al 100%"/>
    <n v="1"/>
    <n v="289"/>
    <n v="301"/>
    <n v="0.96013289036544847"/>
    <s v="&lt;"/>
    <s v="BUENO"/>
    <s v="Todos los casos fueron calificados como Excelente (289) y como Bueno (12), cabe resaltar que NINGÚN servicio fue calificado como regular o malo"/>
    <s v="Mejoramiento contínuo en aras de llegar al 100%"/>
    <n v="1"/>
    <n v="182"/>
    <n v="192"/>
    <n v="0.94791666666666663"/>
    <s v="&lt;"/>
    <s v="BUENO"/>
    <s v="Todos los casos fueron calificados como Excelente (182) y como Bueno (10), cabe resaltar que NINGÚN servicio fue calificado como regular o malo"/>
    <s v="Mejoramiento contínuo en aras de llegar al 100%"/>
    <n v="0.94459300000097912"/>
    <n v="0.94459300000097912"/>
    <x v="1"/>
    <n v="1"/>
    <n v="531"/>
    <n v="552"/>
    <n v="0.96195652173913049"/>
    <s v="&gt;"/>
    <s v=" BUENO"/>
    <s v="Todos los casos fueron calificados como Excelente (531) y como Bueno (21), cabe resaltar que NINGÚN servicio fue calificado como regular o malo"/>
    <s v="Mejoramiento contínuo en aras de llegar al 100%"/>
    <n v="1"/>
    <n v="572"/>
    <n v="587"/>
    <n v="0.97444633730834751"/>
    <s v="&gt;"/>
    <s v="BUENO"/>
    <s v="Todos los casos fueron calificados como Excelente (587) y como Bueno (15), cabe resaltar que NINGÚN servicio fue calificado como regular o malo"/>
    <s v="Mejoramiento contínuo en aras de llegar al 100%"/>
    <n v="1"/>
    <n v="388"/>
    <n v="397"/>
    <n v="0.97732997481108308"/>
    <s v="&gt;"/>
    <s v="BUENO"/>
    <s v="Todos los casos fueron calificados como Excelente (388) y como Bueno (9), cabe resaltar que NINGÚN servicio fue calificado como regular o malo"/>
    <s v="Mejoramiento contínuo en aras de llegar al 100%"/>
    <n v="0.97124427795285373"/>
    <n v="0.97124427795285373"/>
    <s v="BUENO"/>
  </r>
  <r>
    <n v="6"/>
    <x v="0"/>
    <s v="Gestión de las Comunicaciones Internas y Externas"/>
    <s v="3. Oficina Asesora de Planeación"/>
    <x v="0"/>
    <s v="Disponibilidad de servidores -Infraestructura-"/>
    <s v="Medir la disponibilidad de las herramientas de alojamiento e infraestructura relacionada con los servidores de la Entidad"/>
    <s v="Mensual"/>
    <s v="*Reportes de los propios servidores (logs, etc.)_x000a_*Informes mensuales de incidentes"/>
    <n v="1"/>
    <s v="Final del proceso "/>
    <s v="Eficacia"/>
    <s v="(Tiempo total de disponibilidad de servidores / Tiempo total de operación) *100"/>
    <s v="Porcentaje"/>
    <s v="Herramientas servidores e informes mensuales de incidentes"/>
    <s v="Semanal"/>
    <s v="Mensual"/>
    <s v="&lt; 75%"/>
    <s v="(&gt;= 75% y &lt; 85%)"/>
    <s v="(&gt;= 85% y &lt; 100%)"/>
    <s v="(= 100%)"/>
    <s v="Oficina de infraestructura"/>
    <s v="Andrés Veloza Garibello"/>
    <s v="Mariano Garrido"/>
    <s v="Oficina Asesora de Planeación"/>
    <n v="1"/>
    <n v="705"/>
    <n v="720"/>
    <n v="0.97916666666666663"/>
    <s v="="/>
    <s v="BUENO"/>
    <s v="Indicador dentro de los límites permitidos"/>
    <s v="Mejoramiento contínuo en aras de llegar al 100%"/>
    <n v="1"/>
    <n v="705"/>
    <n v="720"/>
    <n v="0.97916666666666663"/>
    <s v="="/>
    <s v="BUENO"/>
    <s v="Indicador dentro de los límites permitidos"/>
    <s v="Mejoramiento contínuo en aras de llegar al 100%"/>
    <n v="1"/>
    <n v="705"/>
    <n v="720"/>
    <n v="0.97916666666666663"/>
    <s v="="/>
    <s v="BUENO"/>
    <s v="Indicador dentro de los límites permitidos"/>
    <s v="Mejoramiento contínuo en aras de llegar al 100%"/>
    <n v="0.97916666666666663"/>
    <n v="0.97916666666666663"/>
    <s v="BUENO"/>
    <n v="1"/>
    <n v="678"/>
    <n v="720"/>
    <n v="0.94166666666666665"/>
    <m/>
    <m/>
    <s v="Indicador dentro de los límites permitidos"/>
    <s v="Mejoramiento contínuo en aras de llegar al 100%"/>
    <n v="1"/>
    <n v="678"/>
    <n v="720"/>
    <n v="0.94166666666666665"/>
    <m/>
    <m/>
    <s v="Indicador dentro de los límites permitidos"/>
    <s v="Mejoramiento contínuo en aras de llegar al 100%"/>
    <n v="1"/>
    <n v="678"/>
    <n v="720"/>
    <n v="0.94166666666666665"/>
    <m/>
    <m/>
    <s v="Indicador dentro de los límites permitidos"/>
    <s v="Mejoramiento contínuo en aras de llegar al 100%"/>
    <n v="0.94166666666666676"/>
    <n v="0.94166666666666676"/>
    <s v="BUENO"/>
    <n v="1"/>
    <n v="714"/>
    <n v="720"/>
    <n v="0.9916666666666667"/>
    <s v="&lt;"/>
    <s v="BUENO"/>
    <s v="Indicador dentro de los límites permitidos"/>
    <s v="Mejoramiento contínuo en aras de llegar al 100%"/>
    <n v="1"/>
    <n v="714"/>
    <n v="720"/>
    <n v="0.9916666666666667"/>
    <s v="&lt;"/>
    <s v="BUENO"/>
    <s v="Indicador dentro de los límites permitidos"/>
    <s v="Mejoramiento contínuo en aras de llegar al 100%"/>
    <n v="1"/>
    <n v="714"/>
    <n v="720"/>
    <n v="0.9916666666666667"/>
    <s v="&lt;"/>
    <s v="BUENO"/>
    <s v="Indicador dentro de los límites permitidos"/>
    <s v="Mejoramiento contínuo en aras de llegar al 100%"/>
    <n v="0.9916666666666667"/>
    <n v="0.9916666666666667"/>
    <x v="1"/>
    <n v="1"/>
    <n v="711"/>
    <n v="720"/>
    <n v="0.98750000000000004"/>
    <s v="&gt;"/>
    <s v=" BUENO"/>
    <s v="Indicador dentro de los límites permitidos"/>
    <s v="Mejoramiento contínuo en aras de llegar al 100%"/>
    <n v="1"/>
    <n v="711"/>
    <n v="720"/>
    <n v="0.98750000000000004"/>
    <s v="&gt;"/>
    <s v="BUENO"/>
    <s v="Indicador dentro de los límites permitidos"/>
    <s v="Mejoramiento contínuo en aras de llegar al 100%"/>
    <n v="1"/>
    <n v="711"/>
    <n v="720"/>
    <n v="0.98750000000000004"/>
    <s v="&gt;"/>
    <s v="BUENO"/>
    <s v="Indicador dentro de los límites permitidos"/>
    <m/>
    <n v="0.98750000000000016"/>
    <n v="0.98750000000000016"/>
    <s v="BUENO"/>
  </r>
  <r>
    <n v="7"/>
    <x v="0"/>
    <s v="Gestión de las Comunicaciones Internas y Externas"/>
    <s v="3. Oficina Asesora de Planeación"/>
    <x v="0"/>
    <s v="Disponibilidad de canales de acceso a internet"/>
    <s v="Medir la disponibilidad de los canales de acceso a internet"/>
    <s v="Mensual"/>
    <s v="*Informes mensuales de desempeño del servicio_x000a_*Informe de desempeño del ISP"/>
    <n v="1"/>
    <s v="Final del proceso "/>
    <s v="Eficacia"/>
    <s v="(Tiempo total de disponibilidad de servicio / Tiempo total de operación) *100"/>
    <s v="Porcentaje"/>
    <s v="*Informes mensuales de desempeño del servicio_x000a_*Informe de desempeño del ISP"/>
    <s v="Semanal"/>
    <s v="Mensual"/>
    <s v="&lt; 75%"/>
    <s v="(&gt;= 75% y &lt; 85%)"/>
    <s v="(&gt;= 85% y &lt; 100%)"/>
    <s v="(= 100%)"/>
    <s v="Oficina de infraestructura"/>
    <s v="Andrés Veloza Garibello"/>
    <s v="Mariano Garrido"/>
    <s v="Oficina Asesora de Planeación"/>
    <n v="1"/>
    <n v="719"/>
    <n v="720"/>
    <n v="0.99861111111111112"/>
    <s v="="/>
    <s v="BUENO"/>
    <s v="Indicador dentro de los límites permitidos"/>
    <s v="Mejoramiento contínuo en aras de llegar al 100%"/>
    <n v="1"/>
    <n v="719"/>
    <n v="720"/>
    <n v="0.99861111111111112"/>
    <m/>
    <m/>
    <s v="Indicador dentro de los límites permitidos"/>
    <s v="Mejoramiento contínuo en aras de llegar al 100%"/>
    <n v="1"/>
    <n v="719"/>
    <n v="720"/>
    <n v="0.99861111111111112"/>
    <m/>
    <m/>
    <s v="Indicador dentro de los límites permitidos"/>
    <s v="Mejoramiento contínuo en aras de llegar al 100%"/>
    <n v="0.99861111111111123"/>
    <n v="0.99861111111111123"/>
    <s v="EXCELENTE"/>
    <n v="1"/>
    <n v="717"/>
    <n v="720"/>
    <n v="0.99583333333333335"/>
    <m/>
    <m/>
    <s v="Indicador dentro de los límites permitidos"/>
    <s v="Mejoramiento contínuo en aras de llegar al 100%"/>
    <n v="1"/>
    <n v="717"/>
    <n v="720"/>
    <n v="0.99583333333333335"/>
    <m/>
    <m/>
    <s v="Indicador dentro de los límites permitidos"/>
    <s v="Mejoramiento contínuo en aras de llegar al 100%"/>
    <n v="1"/>
    <n v="717"/>
    <n v="720"/>
    <n v="0.99583333333333335"/>
    <m/>
    <m/>
    <s v="Indicador dentro de los límites permitidos"/>
    <s v="Mejoramiento contínuo en aras de llegar al 100%"/>
    <n v="0.99583333333333324"/>
    <n v="0.99583333333333324"/>
    <s v="EXCELENTE"/>
    <n v="1"/>
    <n v="717"/>
    <n v="720"/>
    <n v="0.99583333333333335"/>
    <s v="="/>
    <s v="EXCELENTE"/>
    <s v="Meta cumplida"/>
    <s v="Mantenimiento del servicio"/>
    <n v="1"/>
    <n v="718"/>
    <n v="720"/>
    <n v="0.99722222222222223"/>
    <s v="="/>
    <s v="EXCELENTE"/>
    <s v="Meta cumplida"/>
    <s v="Mantenimiento del servicio"/>
    <n v="1"/>
    <m/>
    <m/>
    <n v="0"/>
    <s v="No aplica"/>
    <s v="No aplica"/>
    <s v="El ISP aún no provee información sobre el mes de junio"/>
    <m/>
    <n v="0.66435185185185186"/>
    <n v="0.66435185185185186"/>
    <x v="2"/>
    <n v="1"/>
    <n v="718"/>
    <n v="720"/>
    <n v="0.99722222222222223"/>
    <s v="&gt;"/>
    <s v="BUENO"/>
    <s v="Meta cumplida"/>
    <m/>
    <n v="1"/>
    <n v="718"/>
    <n v="720"/>
    <n v="0.99722222222222223"/>
    <s v="&gt;"/>
    <s v="EXCELENTE"/>
    <s v="Meta cumplida"/>
    <s v="Mantenimiento del servicio"/>
    <n v="1"/>
    <n v="0"/>
    <n v="0"/>
    <n v="0"/>
    <s v="="/>
    <s v="MALO"/>
    <s v="Pendiente reporte de ETB en el mes de abril."/>
    <m/>
    <n v="0.66481481481481486"/>
    <n v="0.66481481481481486"/>
    <s v="MALO"/>
  </r>
  <r>
    <n v="8"/>
    <x v="0"/>
    <s v="Gestión de las Comunicaciones Internas y Externas"/>
    <s v="3. Oficina Asesora de Planeación"/>
    <x v="0"/>
    <s v="Cumplimiento en la atención a requerimientos de software de la Entidad"/>
    <s v="Medir el cumplimiento en la atención a requerimientos sobre los aplicativos existentes o a desarrollar"/>
    <s v="Mensual"/>
    <s v="*Informe mensual de requerimientos solicitados"/>
    <n v="1"/>
    <s v="Final del proceso"/>
    <s v="Eficacia"/>
    <s v="(Casos atendidos a satisfacción/ No. de casos reportados)*100"/>
    <s v="Porcentaje"/>
    <s v="Informe mensual + Aplicación Aranda"/>
    <s v="Semanal"/>
    <s v="Mensual"/>
    <s v="&lt; 75%"/>
    <s v="(&gt; 75% y &lt; 85%)"/>
    <s v="(&gt; 85% y &lt; 100%)"/>
    <s v="(= 100%)"/>
    <s v="GRT"/>
    <s v="Andrés Veloza Garibello"/>
    <s v="Mariano Garrido"/>
    <s v="Oficina Asesora de Planeación"/>
    <n v="1"/>
    <m/>
    <m/>
    <s v="No aplica"/>
    <s v="No aplica"/>
    <s v="No aplica"/>
    <s v="No hubo requerimientos de software en este periodo"/>
    <m/>
    <n v="1"/>
    <m/>
    <m/>
    <s v="No aplica"/>
    <s v="No aplica"/>
    <s v="No aplica"/>
    <s v="No hubo requerimientos de software en este periodo"/>
    <m/>
    <n v="1"/>
    <m/>
    <m/>
    <s v="No aplica"/>
    <s v="No aplica"/>
    <s v="No aplica"/>
    <s v="No hubo requerimientos de software en este periodo"/>
    <m/>
    <s v="No aplica"/>
    <s v="No aplica"/>
    <s v="No aplica"/>
    <n v="1"/>
    <s v="N/A"/>
    <s v="N/A"/>
    <s v="N/A"/>
    <s v="N/A"/>
    <s v="N/A"/>
    <s v="No hubo requerimientos de software en este periodo"/>
    <m/>
    <n v="1"/>
    <s v="N/A"/>
    <s v="N/A"/>
    <s v="N/A"/>
    <s v="N/A"/>
    <s v="N/A"/>
    <s v="No hubo requerimientos de software en este periodo"/>
    <m/>
    <n v="1"/>
    <s v="N/A"/>
    <s v="N/A"/>
    <s v="N/A"/>
    <s v="N/A"/>
    <s v="N/A"/>
    <s v="No hubo requerimientos de software en este periodo"/>
    <m/>
    <s v="N/A"/>
    <s v="No aplica"/>
    <s v="No aplica"/>
    <n v="1"/>
    <m/>
    <m/>
    <s v="No aplica"/>
    <s v="No aplica"/>
    <s v="No aplica"/>
    <s v="No hubo requerimientos de software en este periodo"/>
    <m/>
    <m/>
    <m/>
    <m/>
    <s v="No aplica"/>
    <m/>
    <m/>
    <s v="No hubo requerimientos de software en este periodo"/>
    <m/>
    <m/>
    <m/>
    <m/>
    <s v="No aplica"/>
    <m/>
    <m/>
    <s v="No hubo requerimientos de software en este periodo"/>
    <m/>
    <s v="No aplica"/>
    <s v="No aplica"/>
    <x v="3"/>
    <n v="1"/>
    <s v="No aplica"/>
    <s v="No aplica"/>
    <s v="No aplica"/>
    <s v="No aplica"/>
    <s v="No aplica"/>
    <s v="No hay requerimientos registrados en el mes"/>
    <m/>
    <n v="1"/>
    <s v="No aplica"/>
    <s v="No aplica"/>
    <s v="No aplica"/>
    <s v="No aplica"/>
    <s v="No aplica"/>
    <s v="No hay requerimientos registrados en el mes"/>
    <m/>
    <n v="1"/>
    <s v="No aplica"/>
    <s v="No aplica"/>
    <s v="No aplica"/>
    <s v="No aplica"/>
    <s v="No aplica"/>
    <s v="No hay requerimientos registrados en el mes"/>
    <m/>
    <s v="No aplica"/>
    <s v="No aplica"/>
    <s v="No aplica"/>
  </r>
  <r>
    <n v="9"/>
    <x v="0"/>
    <s v="Gestión Estratégica"/>
    <s v="3. Oficina Asesora de Planeación"/>
    <x v="1"/>
    <s v="Cumplimiento de los productos del Plan de acción Institucional"/>
    <s v="Verificar el cumplimiento ponderado de las metas de los productos programados en el plan de acción Institucional"/>
    <s v="Trimestral"/>
    <s v="*Personal_x000a_*Físicos_x000a_*Tecnológicos "/>
    <n v="1"/>
    <s v="Al finalizar del cierre trimestral con el reporte por parte de las Dependencias."/>
    <s v="Eficacia"/>
    <s v="PROMEDIO (Avance ponderado de los productos de los planes de acción por Dependencia que hacen parte del Plan de Acción Institucional."/>
    <s v="Porcentaje"/>
    <s v="Formato de Reporte y seguimiento trimestral al Plan de acción Institucional."/>
    <s v="Monitoreo mensual "/>
    <s v="Mensual"/>
    <s v="&lt;=60%"/>
    <s v="(&gt; 60% y &lt;=80%)"/>
    <s v="(&gt;80% y &lt;100%)"/>
    <s v="(=100%)"/>
    <s v="Grupo de Gestión Estratégica"/>
    <s v="Responsable Seguimiento al Plan de Acción Institucional"/>
    <s v="Responsable Seguimiento al Plan de Acción Institucional"/>
    <s v="Todas las Dependencias de la Entidad."/>
    <n v="1"/>
    <m/>
    <m/>
    <m/>
    <m/>
    <m/>
    <m/>
    <m/>
    <n v="1"/>
    <m/>
    <m/>
    <m/>
    <m/>
    <m/>
    <m/>
    <m/>
    <n v="1"/>
    <n v="0"/>
    <n v="0"/>
    <n v="0.95"/>
    <s v="="/>
    <s v="BUENO"/>
    <s v="Se determina el resultado ponderado de las 9 Dependencias en el cumplimiento de las metas de los productos del Plan de Acción a 31 de diciembre de 2018 "/>
    <m/>
    <m/>
    <n v="0.95"/>
    <s v="BUENO"/>
    <n v="1"/>
    <m/>
    <m/>
    <m/>
    <m/>
    <m/>
    <m/>
    <m/>
    <n v="1"/>
    <m/>
    <m/>
    <m/>
    <m/>
    <m/>
    <m/>
    <m/>
    <n v="1"/>
    <n v="0"/>
    <n v="0"/>
    <n v="0.91"/>
    <s v="&gt;"/>
    <s v="BUENO"/>
    <s v="Corresponde al avance ponderado de los productos del Plan de Acción en referencia al avance de las metas establecidas."/>
    <m/>
    <m/>
    <n v="0.91"/>
    <s v="BUENO"/>
    <m/>
    <m/>
    <m/>
    <m/>
    <m/>
    <m/>
    <m/>
    <m/>
    <m/>
    <m/>
    <m/>
    <m/>
    <m/>
    <m/>
    <m/>
    <m/>
    <n v="1"/>
    <n v="0"/>
    <n v="0"/>
    <n v="0.94"/>
    <s v="&gt;"/>
    <s v="BUENO"/>
    <s v="Corresponde al avance ponderado de los productos del Plan de Acción en referencia al avance de las metas establecidas."/>
    <m/>
    <m/>
    <n v="0.94"/>
    <x v="1"/>
    <m/>
    <m/>
    <m/>
    <m/>
    <m/>
    <m/>
    <m/>
    <m/>
    <m/>
    <m/>
    <m/>
    <m/>
    <m/>
    <m/>
    <m/>
    <m/>
    <n v="1"/>
    <n v="0"/>
    <n v="0"/>
    <n v="0.8"/>
    <s v="&lt;"/>
    <s v="REGULAR"/>
    <s v="Corresponde al avance ponderado de los productos del Plan de Acción en referencia al avance de las metas establecidas."/>
    <m/>
    <m/>
    <n v="0.8"/>
    <s v="REGULAR"/>
  </r>
  <r>
    <n v="10"/>
    <x v="0"/>
    <s v="Gestión Estratégica"/>
    <s v="3. Oficina Asesora de Planeación"/>
    <x v="1"/>
    <s v="Avance acumulado en la gestión de las actividades del Plan de Acción Institucional."/>
    <s v="Verificar el cumplimiento ponderado de todas las actividades que hacen parte del plan de acción Institucional."/>
    <s v="Trimestral"/>
    <s v="*Personal_x000a_*Físicos_x000a_*Tecnológicos "/>
    <n v="1"/>
    <s v="Al finalizar del cierre trimestral con el reporte por parte de las Dependencias."/>
    <s v="Eficacia"/>
    <s v="PROMEDIO (Avance ponderado de las actividades de los planes de acción por Dependencia que hacen parte del Plan de Acción Institucional."/>
    <s v="Porcentaje"/>
    <s v="Formato de Reporte y seguimiento trimestral al Plan de acción Institucional."/>
    <s v="Monitoreo mensual "/>
    <s v="Mensual"/>
    <s v="&lt;=60%"/>
    <s v="(&gt; 60% y &lt;=80%)"/>
    <s v="(&gt;80% y &lt;100%)"/>
    <s v="(=100%)"/>
    <s v="Grupo de Gestión Estratégica"/>
    <s v="Responsable Seguimiento al Plan de Acción Institucional"/>
    <s v="Responsable Seguimiento al Plan de Acción Institucional"/>
    <s v="Todas las Dependencias de la Entidad."/>
    <n v="1"/>
    <m/>
    <m/>
    <m/>
    <m/>
    <m/>
    <m/>
    <m/>
    <n v="1"/>
    <m/>
    <m/>
    <m/>
    <m/>
    <m/>
    <m/>
    <m/>
    <n v="1"/>
    <n v="0"/>
    <n v="0"/>
    <n v="0.94"/>
    <s v="="/>
    <s v="BUENO"/>
    <s v="Se determina el resultado ponderado acumulado de las 9 Dependencias en el cumplimiento de las 226 actividades del Plan de Acción a 31 de diciembre de 2018 "/>
    <m/>
    <m/>
    <n v="0.94"/>
    <s v="BUENO"/>
    <n v="1"/>
    <m/>
    <m/>
    <m/>
    <m/>
    <m/>
    <m/>
    <m/>
    <n v="1"/>
    <m/>
    <m/>
    <m/>
    <m/>
    <m/>
    <m/>
    <m/>
    <n v="1"/>
    <n v="0"/>
    <n v="0"/>
    <n v="0.75"/>
    <s v="&gt;"/>
    <s v="REGULAR"/>
    <s v="Corresponde al avance ponderado de todas las actividades del Plan de Acción."/>
    <m/>
    <m/>
    <n v="0.75"/>
    <s v="REGULAR"/>
    <m/>
    <m/>
    <m/>
    <m/>
    <m/>
    <m/>
    <m/>
    <m/>
    <m/>
    <m/>
    <m/>
    <m/>
    <m/>
    <m/>
    <m/>
    <m/>
    <n v="1"/>
    <n v="0"/>
    <n v="0"/>
    <n v="0.55000000000000004"/>
    <s v="&gt;"/>
    <s v="Regular"/>
    <s v="Corresponde al avance ponderado de todas las actividades del Plan de Acción."/>
    <m/>
    <m/>
    <n v="0.55000000000000004"/>
    <x v="4"/>
    <m/>
    <m/>
    <m/>
    <m/>
    <m/>
    <m/>
    <m/>
    <m/>
    <m/>
    <m/>
    <m/>
    <m/>
    <m/>
    <m/>
    <m/>
    <m/>
    <n v="1"/>
    <n v="0"/>
    <n v="0"/>
    <n v="0.45"/>
    <s v="&lt;"/>
    <s v="MALO"/>
    <s v="Corresponde al avance ponderado de todas las actividades del Plan de Acción."/>
    <m/>
    <m/>
    <n v="0.45"/>
    <s v="MALO"/>
  </r>
  <r>
    <n v="11"/>
    <x v="0"/>
    <s v="Gestión Estratégica"/>
    <s v="3. Oficina Asesora de Planeación"/>
    <x v="1"/>
    <s v="Avance en la gestión de las actividades del Plan de Acción Institucional en el periodo evaluado."/>
    <s v="verificar que actividades debieron cumplirse en el periodo evaluado"/>
    <s v="Trimestral"/>
    <s v="*Personal_x000a_*Físicos_x000a_*Tecnológicos "/>
    <n v="1"/>
    <s v="Al finalizar del cierre trimestral con el reporte por parte de las Dependencias."/>
    <s v="Eficacia"/>
    <s v="PROMEDIO (Avance ponderado de las actividades del periodo evaluado de los planes de acción por Dependencia que hacen parte del Plan de Acción Institucional."/>
    <s v="Porcentaje"/>
    <s v="Formato de Reporte y seguimiento trimestral al Plan de acción Institucional."/>
    <s v="Monitoreo mensual "/>
    <s v="Mensual"/>
    <s v="&lt;=60%"/>
    <s v="(&gt; 60% y &lt;=80%)"/>
    <s v="(&gt;80% y &lt;100%)"/>
    <s v="(=100%)"/>
    <s v="Grupo de Gestión Estratégica"/>
    <s v="Responsable Seguimiento al Plan de Acción Institucional"/>
    <s v="Responsable Seguimiento al Plan de Acción Institucional"/>
    <s v="Todas las Dependencias de la Entidad."/>
    <n v="1"/>
    <m/>
    <m/>
    <m/>
    <m/>
    <m/>
    <m/>
    <m/>
    <n v="1"/>
    <m/>
    <m/>
    <m/>
    <m/>
    <m/>
    <m/>
    <m/>
    <n v="1"/>
    <n v="0"/>
    <n v="0"/>
    <n v="0.95"/>
    <s v="="/>
    <s v="BUENO"/>
    <s v="Se determina el resultado ponderado acumulado de las 9 Dependencias determinando el cumplimiento de las 69 actividades de acuerdo al avance de las actividades en el 4to trimestre vs el % programado para el periodo  del Plan de Acción a 31 de diciembre de 2018 "/>
    <m/>
    <m/>
    <n v="0.95"/>
    <s v="BUENO"/>
    <n v="1"/>
    <m/>
    <m/>
    <m/>
    <m/>
    <m/>
    <m/>
    <m/>
    <n v="1"/>
    <m/>
    <m/>
    <m/>
    <m/>
    <m/>
    <m/>
    <m/>
    <n v="1"/>
    <n v="0"/>
    <n v="0"/>
    <n v="0.8"/>
    <s v="&lt;"/>
    <s v="BUENO"/>
    <s v="Corresponde al avance ponderado de las actividades a cumplir en el periodo del Plan de Acción."/>
    <m/>
    <m/>
    <n v="0.8"/>
    <s v="BUENO"/>
    <m/>
    <m/>
    <m/>
    <m/>
    <m/>
    <m/>
    <m/>
    <m/>
    <m/>
    <m/>
    <m/>
    <m/>
    <m/>
    <m/>
    <m/>
    <m/>
    <n v="1"/>
    <n v="0"/>
    <n v="0"/>
    <n v="0.67"/>
    <s v="&lt;"/>
    <s v="Regular"/>
    <s v="Corresponde al avance ponderado de las actividades a cumplir en el periodo del Plan de Acción."/>
    <m/>
    <m/>
    <n v="0.67"/>
    <x v="4"/>
    <m/>
    <m/>
    <m/>
    <m/>
    <m/>
    <m/>
    <m/>
    <m/>
    <m/>
    <m/>
    <m/>
    <m/>
    <m/>
    <m/>
    <m/>
    <m/>
    <n v="1"/>
    <n v="0"/>
    <n v="0"/>
    <n v="0.8"/>
    <s v="&lt;"/>
    <s v="REGULAR"/>
    <s v="Corresponde al avance ponderado de las actividades a cumplir en el periodo del Plan de Acción."/>
    <m/>
    <m/>
    <n v="0.8"/>
    <s v="REGULAR"/>
  </r>
  <r>
    <n v="12"/>
    <x v="0"/>
    <s v="Gestión Estratégica"/>
    <s v="3. Oficina Asesora de Planeación"/>
    <x v="0"/>
    <s v="Oportunidad en la expedición de viabilidades"/>
    <s v="Controlar el tiempo de expedición de las viabilidades solicitadas"/>
    <s v="Trimestral"/>
    <s v="*Personal_x000a_*Físicos_x000a_*Tecnológicos "/>
    <n v="1"/>
    <s v="Al finalizar"/>
    <s v="Eficiencia"/>
    <s v="(Número de viabilidades expedidas en un término no mayor  a 2 días hábiles  / Número de viabilidades solicitadas en el periodo)*100"/>
    <s v="Porcentaje"/>
    <s v="matriz de control de viabilidades"/>
    <s v="Mensual"/>
    <s v="Mensual"/>
    <s v="&lt;=50%"/>
    <s v="(&gt; 50% y &lt;90%)"/>
    <s v="(&gt;= 90% y &lt;100%)"/>
    <s v="(=100%)"/>
    <s v="Grupo de Gestión Estratégica"/>
    <s v="Responsables seguimiento Predis y Presupuesto."/>
    <s v="Responsables seguimiento Presupuesto"/>
    <s v="Oficina de Planeación"/>
    <n v="1"/>
    <m/>
    <m/>
    <m/>
    <m/>
    <m/>
    <m/>
    <m/>
    <n v="1"/>
    <m/>
    <m/>
    <m/>
    <m/>
    <m/>
    <m/>
    <m/>
    <n v="1"/>
    <n v="89"/>
    <n v="89"/>
    <n v="1"/>
    <s v="&gt;"/>
    <s v="EXCELENTE"/>
    <s v="Durante el segundo trimestre del año se tramitaron 89 viabilidades en un tiempo no mayor a 2 dias"/>
    <m/>
    <m/>
    <n v="1"/>
    <s v="EXCELENTE"/>
    <n v="1"/>
    <m/>
    <m/>
    <m/>
    <m/>
    <m/>
    <m/>
    <m/>
    <n v="1"/>
    <m/>
    <m/>
    <m/>
    <m/>
    <m/>
    <m/>
    <m/>
    <n v="1"/>
    <n v="254"/>
    <n v="254"/>
    <n v="1"/>
    <s v="="/>
    <s v="EXCELENTE"/>
    <s v="En el 3er trimestre se expidieron 254 viabilidades, en un tiempo promesio de 1 día, cumpliendo asi con la meta"/>
    <s v="No aplica"/>
    <m/>
    <n v="1"/>
    <s v="EXCELENTE"/>
    <m/>
    <m/>
    <m/>
    <m/>
    <m/>
    <m/>
    <m/>
    <m/>
    <m/>
    <m/>
    <m/>
    <m/>
    <m/>
    <m/>
    <m/>
    <m/>
    <n v="1"/>
    <n v="94"/>
    <n v="94"/>
    <n v="1"/>
    <s v="&gt;"/>
    <s v="Excelente"/>
    <s v="Durante el segundo trimestre del año se tramitaron 94 viabilidades en un tiempo no mayor a 2 dias"/>
    <m/>
    <m/>
    <n v="1"/>
    <x v="0"/>
    <m/>
    <m/>
    <m/>
    <m/>
    <m/>
    <m/>
    <m/>
    <m/>
    <m/>
    <m/>
    <m/>
    <m/>
    <m/>
    <m/>
    <m/>
    <m/>
    <n v="1"/>
    <n v="282"/>
    <n v="302"/>
    <n v="0.93377483443708609"/>
    <s v="&lt;"/>
    <s v="BUENO"/>
    <s v="Durante el primer mes no se contaba con la información actualizada y completa para generar las viabilidades."/>
    <s v="Las actas de comité de contratación deben ser entregadas de manera inmediata para proceder a la actualización de los planes de contratación."/>
    <m/>
    <n v="0.93377483443708609"/>
    <s v="BUENO"/>
  </r>
  <r>
    <n v="13"/>
    <x v="0"/>
    <s v="Gestión de Asuntos Jurídicos"/>
    <s v="4. Oficina Asesora Jurídica"/>
    <x v="0"/>
    <s v="Asistencia Conciliaciones Prejudiciales y Judiciales"/>
    <s v="Cuantificar la gestión de la Oficina Asesora Jurídica en el cumplimiento de la asistencia a las audiencias de conciliación prejudicial y Judicial, conforme a las citaciones que se entreguen en la UAECOBB"/>
    <s v="Trimestral"/>
    <s v="*Personal y tecnológicos"/>
    <n v="1"/>
    <s v="Final del proceso "/>
    <s v="Eficacia"/>
    <s v="(Asistencia a audiencias conciliación Prejudicial + Asistencia a audiencias conciliación Judicial) / (Citaciones para audiencia de conciliación Prejudicial radicadas en la UAECOB + Notificaciones para audiencia de conciliación judicial)*100"/>
    <s v="Porcentaje"/>
    <s v="Telegramas de citación y Autos recibidos en la UAECOBB"/>
    <s v="Mensual"/>
    <s v="Mensual"/>
    <s v="&lt;70%"/>
    <s v="≥71% y ≤80%"/>
    <s v="&gt;81%"/>
    <s v="(=100%)"/>
    <s v="Oficina Asesora Jurídica"/>
    <s v="Responsable del seguimiento de las asistencia a las audiencias de conciliación prejudicial y Judicial, "/>
    <s v="Responsable del seguimiento de las asistencia a las audiencias de conciliación prejudicial y Judicial, "/>
    <s v="Todas las Dependencias de la Entidad"/>
    <n v="1"/>
    <m/>
    <m/>
    <m/>
    <m/>
    <m/>
    <m/>
    <m/>
    <n v="1"/>
    <m/>
    <m/>
    <m/>
    <m/>
    <m/>
    <m/>
    <m/>
    <n v="1"/>
    <n v="32"/>
    <n v="32"/>
    <n v="1"/>
    <n v="1"/>
    <s v="EXCELENTE"/>
    <s v="Durante el IV Trimestre del año 2018, fueron asistidas Treinta y dos (32) conciliaciones judiciales y prejudiciales "/>
    <m/>
    <m/>
    <n v="1"/>
    <s v="EXCELENTE"/>
    <n v="1"/>
    <m/>
    <m/>
    <m/>
    <m/>
    <m/>
    <m/>
    <m/>
    <n v="1"/>
    <m/>
    <m/>
    <m/>
    <m/>
    <m/>
    <m/>
    <m/>
    <n v="1"/>
    <n v="65"/>
    <n v="65"/>
    <n v="1"/>
    <s v="(=100%)"/>
    <s v="EXCELENTE"/>
    <s v="Durante el III Trimestre del año 2018, fueron asistidas sesenta y cinco (65) conciliaciones judiciales y prejudiciales "/>
    <m/>
    <m/>
    <n v="1"/>
    <s v="EXCELENTE"/>
    <m/>
    <m/>
    <m/>
    <m/>
    <m/>
    <m/>
    <m/>
    <m/>
    <m/>
    <m/>
    <m/>
    <m/>
    <m/>
    <m/>
    <m/>
    <m/>
    <n v="1"/>
    <n v="90"/>
    <n v="90"/>
    <n v="1"/>
    <m/>
    <s v="Excelente"/>
    <m/>
    <m/>
    <m/>
    <n v="1"/>
    <x v="0"/>
    <s v="Durante el II Trimestre del año 2018, se brindo asistencia a Noventa (90) audiencias, se observa un incremento significativo con relación al Primer Trimestre"/>
    <m/>
    <m/>
    <m/>
    <m/>
    <m/>
    <m/>
    <m/>
    <m/>
    <m/>
    <m/>
    <m/>
    <m/>
    <m/>
    <m/>
    <m/>
    <n v="1"/>
    <n v="20"/>
    <n v="20"/>
    <n v="1"/>
    <m/>
    <s v="EXCELENTE"/>
    <s v="Durante el I Trimestre del año 2018, se brindo asistencia a veinte (20) audiencias."/>
    <m/>
    <m/>
    <n v="1"/>
    <s v="EXCELENTE"/>
  </r>
  <r>
    <n v="14"/>
    <x v="0"/>
    <s v="Gestión de Asuntos Jurídicos"/>
    <s v="4. Oficina Asesora Jurídica"/>
    <x v="0"/>
    <s v="Estudio de solicitudes de conciliación"/>
    <s v="Cuantificar la gestión de la Oficina Asesora Jurídica en el cumplimiento del análisis  de las solicitudes de  conciliación que se radiquen en la UAECOB, mediante las fichas técnicas respectivas."/>
    <s v="Trimestral"/>
    <s v="*Personal y tecnológicos"/>
    <n v="1"/>
    <s v="Final del proceso "/>
    <s v="Eficacia"/>
    <s v="(Número de fichas técnicas de conciliación analizadas en comité) / (Número de solicitudes de conciliación)*100"/>
    <s v="Porcentaje"/>
    <s v="Solicitudes de conciliación radicadas en la entidad"/>
    <s v="Mensual"/>
    <s v="Mensual"/>
    <s v="&lt;90%"/>
    <s v="≥90% y &lt;99%"/>
    <s v="(=99%)"/>
    <s v="(=100%)"/>
    <s v="Oficina Asesora Jurídica"/>
    <s v="Responsable de Conciliaciones"/>
    <s v="Responsable de Conciliaciones"/>
    <s v="Todas las Dependencias de la Entidad"/>
    <n v="1"/>
    <m/>
    <m/>
    <m/>
    <m/>
    <m/>
    <m/>
    <m/>
    <n v="1"/>
    <m/>
    <m/>
    <m/>
    <m/>
    <m/>
    <m/>
    <m/>
    <n v="1"/>
    <n v="3"/>
    <n v="3"/>
    <n v="1"/>
    <n v="1"/>
    <s v="EXCELENTE"/>
    <s v="Durante el IV Trimestre del año 2018, fueron estudiados (3) solicitudes de conciliación"/>
    <m/>
    <m/>
    <n v="1"/>
    <s v="EXCELENTE"/>
    <n v="1"/>
    <m/>
    <m/>
    <m/>
    <m/>
    <m/>
    <m/>
    <m/>
    <n v="1"/>
    <m/>
    <m/>
    <m/>
    <m/>
    <m/>
    <m/>
    <m/>
    <n v="1"/>
    <n v="3"/>
    <n v="3"/>
    <n v="1"/>
    <s v="(=100%)"/>
    <s v="EXCELENTE"/>
    <s v="Durante el III Trimestre del año 2018, fueron estudiados (3) solicitudes de conciliación"/>
    <m/>
    <m/>
    <n v="1"/>
    <s v="EXCELENTE"/>
    <m/>
    <m/>
    <m/>
    <m/>
    <m/>
    <m/>
    <m/>
    <m/>
    <m/>
    <m/>
    <m/>
    <m/>
    <m/>
    <m/>
    <m/>
    <m/>
    <n v="1"/>
    <n v="48"/>
    <n v="48"/>
    <n v="1"/>
    <s v="(=100%)"/>
    <s v="Excelente"/>
    <m/>
    <m/>
    <m/>
    <n v="1"/>
    <x v="0"/>
    <s v="Durante el II Trimestre del año 2018, fueron analizadas cuarenta y ocho (48) fichas en Comité"/>
    <m/>
    <m/>
    <m/>
    <m/>
    <m/>
    <m/>
    <m/>
    <m/>
    <m/>
    <m/>
    <m/>
    <m/>
    <m/>
    <m/>
    <m/>
    <n v="1"/>
    <n v="12"/>
    <n v="12"/>
    <n v="1"/>
    <s v="(=100%)"/>
    <s v="EXCELENTE"/>
    <s v="Durante el I Trimestre del año 2018, fueron analizadas doce (12) fichas en Comité"/>
    <m/>
    <m/>
    <n v="1"/>
    <s v="EXCELENTE"/>
  </r>
  <r>
    <n v="15"/>
    <x v="0"/>
    <s v="Gestión de Asuntos Jurídicos"/>
    <s v="4. Oficina Asesora Jurídica"/>
    <x v="0"/>
    <s v="Aprobación de Estudios Previos"/>
    <s v="Evaluar el Porcentaje de estudios previos asesorados jurídicamente por los abogados del área de contratación "/>
    <s v="Trimestral"/>
    <s v="*Personal y tecnológicos"/>
    <n v="0.95"/>
    <s v="Final del proceso "/>
    <s v="Eficiencia"/>
    <s v="(Número de Estudios Previos asesorados / Número de estudios previos radicados en la OAJ) * 100"/>
    <s v="Porcentaje"/>
    <s v="Libro de Radicación OAJ_x000a__x000a_Documento Estudios Previos"/>
    <s v="Mensual"/>
    <s v="Mensual"/>
    <s v="&lt;90%"/>
    <s v="&gt;90 y ≤95%"/>
    <s v="&gt;95%"/>
    <s v="(=100%)"/>
    <s v="Oficina Asesora Jurídica"/>
    <s v="Abogados Área de Contratación"/>
    <s v="Abogados Área de Contratación"/>
    <s v="Todas las Dependencias de la Entidad"/>
    <n v="0.95"/>
    <m/>
    <m/>
    <m/>
    <m/>
    <m/>
    <m/>
    <m/>
    <n v="0.95"/>
    <m/>
    <m/>
    <m/>
    <m/>
    <m/>
    <m/>
    <m/>
    <n v="0.95"/>
    <n v="77"/>
    <n v="77"/>
    <n v="1"/>
    <n v="1"/>
    <s v="EXCELENTE"/>
    <s v="Durante el III Trimestre del año 2018, la Oficina Asesora Jurídica brindo asesoria a las Diferentes Oficinas y Subdirecciones de la UAECOB en los relacionado con estudios previos"/>
    <m/>
    <m/>
    <n v="1"/>
    <s v="EXCELENTE"/>
    <n v="0.95"/>
    <m/>
    <m/>
    <m/>
    <m/>
    <m/>
    <m/>
    <m/>
    <n v="0.95"/>
    <m/>
    <m/>
    <m/>
    <m/>
    <m/>
    <m/>
    <m/>
    <n v="0.95"/>
    <n v="226"/>
    <n v="226"/>
    <n v="1"/>
    <s v="(=100%)"/>
    <s v="EXCELENTE"/>
    <s v="Durante el III Trimestre del año 2018, la Oficina Asesora Jurídica brindo asesoria a las Diferentes Oficinas y Subdirecciones de la UAECOB en los relacionado con estudios previos"/>
    <m/>
    <m/>
    <n v="1"/>
    <s v="EXCELENTE"/>
    <m/>
    <m/>
    <m/>
    <m/>
    <m/>
    <m/>
    <m/>
    <m/>
    <m/>
    <m/>
    <m/>
    <m/>
    <m/>
    <m/>
    <m/>
    <m/>
    <n v="0.95"/>
    <n v="21"/>
    <n v="21"/>
    <n v="0.95"/>
    <s v="(=100%)"/>
    <s v="Excelente"/>
    <m/>
    <m/>
    <m/>
    <n v="0.95"/>
    <x v="1"/>
    <s v="Durante el II Trimestre del año 2018, la Oficina Asesora Jurídica brindo asesoria a las Diferentes Oficinas y Subdirecciones de la UAECOB en los relacionado con estudios previos"/>
    <m/>
    <m/>
    <m/>
    <m/>
    <m/>
    <m/>
    <m/>
    <m/>
    <m/>
    <m/>
    <m/>
    <m/>
    <m/>
    <m/>
    <m/>
    <n v="0.95"/>
    <n v="150"/>
    <n v="150"/>
    <n v="0.95"/>
    <s v="(=100%)"/>
    <s v="EXCELENTE"/>
    <s v="Durante el I Trimestre del año 2018, la Oficina Asesora Jurídica brindo asesoria a las Diferentes Oficinas y Subdirecciones de la UAECOB en los relacionado con estudios previos"/>
    <m/>
    <m/>
    <n v="0.95"/>
    <s v="EXCELENTE"/>
  </r>
  <r>
    <n v="16"/>
    <x v="0"/>
    <s v="Gestión de Asuntos Jurídicos"/>
    <s v="4. Oficina Asesora Jurídica"/>
    <x v="0"/>
    <s v="Promedio expedición minutas Prestación de servicios"/>
    <s v="Determinar la oportunidad en la elaboración de la minutas de prestación de servicios luego del cumplimiento de los requisitos exigidos"/>
    <s v="Bimestral"/>
    <s v="*Personal y tecnológicos"/>
    <n v="4"/>
    <s v="Final del proceso"/>
    <s v="Eficiencia"/>
    <s v="(Promedio (Fecha de entrega de la minuta para firma de Dirección - Fecha de radicación para elaboración de Minuta))"/>
    <s v="Porcentaje"/>
    <s v="Libro de Radicación OAJ_x000a_Libro de Radicación en Dirección"/>
    <s v="Mensual"/>
    <s v="Mensual"/>
    <s v="&gt;6"/>
    <s v="&gt;4 y ≤6 días"/>
    <s v="≤4"/>
    <s v="≤3"/>
    <s v="Oficina Asesora Jurídica"/>
    <s v="Abogados Área de Contratación"/>
    <s v="Abogados Área de Contratación"/>
    <s v="Todas las Dependencias de la Entidad"/>
    <n v="4"/>
    <n v="4"/>
    <n v="4"/>
    <n v="4"/>
    <s v="≤4"/>
    <s v="BUENO"/>
    <s v="Durante los meses de septiembre y octubre del 2018 el promedio en la elaboración de la minutas de prestación de servicios por parte de la Oficina Asesora Jurídica fue de cuatro (4)días"/>
    <m/>
    <n v="4"/>
    <m/>
    <m/>
    <m/>
    <m/>
    <m/>
    <m/>
    <m/>
    <n v="4"/>
    <n v="0"/>
    <n v="0"/>
    <n v="0"/>
    <s v="≤3"/>
    <s v="EXCELENTE"/>
    <s v="Durante los meses de noviembre y diciembre del 2018 el promedio en la elaboración de la minutas de prestación de servicios por parte de la Oficina Asesora Jurídica fue 0 días"/>
    <m/>
    <n v="2"/>
    <n v="2"/>
    <s v="EXCELENTE"/>
    <n v="4"/>
    <m/>
    <m/>
    <m/>
    <m/>
    <m/>
    <m/>
    <m/>
    <n v="4"/>
    <s v="N/A"/>
    <s v="N/A"/>
    <n v="4"/>
    <s v="≤4"/>
    <s v="BUENO"/>
    <s v="Durante los meses de julio y agosto del año 2018 la Oficina Asesora Jurídica expidio y suscribio 146 minutas de contratos de prestación de servicios en promedio de cuatro (4) días"/>
    <m/>
    <n v="4"/>
    <m/>
    <m/>
    <m/>
    <m/>
    <m/>
    <m/>
    <m/>
    <n v="4"/>
    <n v="4"/>
    <s v="BUENO"/>
    <m/>
    <m/>
    <m/>
    <m/>
    <m/>
    <m/>
    <m/>
    <m/>
    <s v="0 días calendario"/>
    <n v="0"/>
    <n v="0"/>
    <n v="0"/>
    <s v="≤3"/>
    <s v="EXCELENTE"/>
    <s v="Durante los meses de marzo y abril del 2018 no se  suscribieron minutas de contratos de prestación de servicios, en virtud de la Ley 996 de 2005/ley de garantias que precisa que durante el periodo electoral  (congreso -presidencia) se restringirá la celebración de contratos estatales (Contratación Directa)."/>
    <m/>
    <m/>
    <m/>
    <m/>
    <m/>
    <m/>
    <m/>
    <m/>
    <m/>
    <m/>
    <n v="0"/>
    <x v="0"/>
    <m/>
    <m/>
    <m/>
    <m/>
    <m/>
    <m/>
    <m/>
    <m/>
    <n v="4"/>
    <n v="1"/>
    <n v="1"/>
    <n v="1"/>
    <s v="≤3"/>
    <s v="EXCELENTE"/>
    <s v="Durante los dos primeros meses del año 2018 la Oficina Asesora Jurídica expidio y suscribio las minutas de contratos de prestación de servicios en promedio de un (1) día"/>
    <m/>
    <m/>
    <m/>
    <m/>
    <m/>
    <m/>
    <m/>
    <m/>
    <m/>
    <m/>
    <n v="1"/>
    <s v="EXCELENTE"/>
  </r>
  <r>
    <n v="17"/>
    <x v="0"/>
    <s v="Gestión de Asuntos Jurídicos"/>
    <s v="4. Oficina Asesora Jurídica"/>
    <x v="1"/>
    <s v="Oportunidad de respuesta a  Derechos de Petición"/>
    <s v="Evaluar la oportunidad de respuesta a Derechos de Petición de competencia de la OAJ"/>
    <s v="Trimestral"/>
    <s v="*Personal y tecnológicos"/>
    <n v="1"/>
    <s v="Final del proceso"/>
    <s v="Eficiencia"/>
    <s v="(Número de Derechos de petición respondidos oportunamente por la OAJ / Total de derechos de petición con vencimiento en el periodo de competencia de la OAJ)*100"/>
    <s v="Porcentaje"/>
    <s v="Radicado Cordis de Derechos de Petición_x000a_"/>
    <s v="Mensual"/>
    <s v="Mensual"/>
    <s v="&lt;100%"/>
    <s v="No Aplica"/>
    <n v="1"/>
    <n v="1"/>
    <s v="Oficina Asesora Jurídica"/>
    <s v="Oficina Asesora Jurídica"/>
    <s v="Oficina Asesora Jurídica"/>
    <s v="Todas las Dependencias de la Entidad"/>
    <n v="1"/>
    <m/>
    <m/>
    <m/>
    <m/>
    <m/>
    <m/>
    <m/>
    <n v="1"/>
    <m/>
    <m/>
    <m/>
    <m/>
    <m/>
    <m/>
    <m/>
    <n v="1"/>
    <n v="61"/>
    <n v="61"/>
    <n v="1"/>
    <n v="1"/>
    <s v="EXCELENTE"/>
    <s v="Durante el III Trimestre del año 2018, se tramitaron 61 solicitudes de certificaciones."/>
    <m/>
    <m/>
    <n v="1"/>
    <s v="EXCELENTE"/>
    <n v="1"/>
    <m/>
    <m/>
    <m/>
    <m/>
    <m/>
    <m/>
    <m/>
    <n v="1"/>
    <m/>
    <m/>
    <m/>
    <m/>
    <m/>
    <m/>
    <m/>
    <n v="1"/>
    <n v="83"/>
    <n v="83"/>
    <n v="1"/>
    <s v="(=100%)"/>
    <s v="EXCELENTE"/>
    <s v="La oficina Asesora Jurídica dio respuesta a Ochenta y tres (83) solicitudes de certificados por correo   y radicados los cuales fueron tramitados en su totalidad"/>
    <m/>
    <m/>
    <n v="1"/>
    <s v="EXCELENTE"/>
    <m/>
    <m/>
    <m/>
    <m/>
    <m/>
    <m/>
    <m/>
    <m/>
    <m/>
    <m/>
    <m/>
    <m/>
    <m/>
    <m/>
    <m/>
    <m/>
    <n v="1"/>
    <n v="91"/>
    <n v="91"/>
    <n v="1"/>
    <s v="(=100%)"/>
    <s v="Excelente"/>
    <m/>
    <m/>
    <m/>
    <n v="1"/>
    <x v="0"/>
    <s v="La oficina Asesora Jurídica dio respuesta a Noventa y un (91) solicitudes de certificados por correo   y radicados los cuales fueron tramitados en su totalidad"/>
    <m/>
    <m/>
    <m/>
    <m/>
    <m/>
    <m/>
    <m/>
    <m/>
    <m/>
    <m/>
    <m/>
    <m/>
    <m/>
    <m/>
    <m/>
    <n v="1"/>
    <n v="84"/>
    <n v="84"/>
    <n v="1"/>
    <s v="(=100%)"/>
    <s v="EXCELENTE"/>
    <s v="La oficina Asesora Jurídica dio respuesta a ochenta y cuatro (84) solicitudes de certificados por correo institucional  y radicados los cuales fueron tramitados en su totalidad"/>
    <m/>
    <m/>
    <n v="1"/>
    <s v="EXCELENTE"/>
  </r>
  <r>
    <n v="18"/>
    <x v="1"/>
    <s v="Conocimiento del Riesgo"/>
    <s v="5. Subdirección de Gestión del Riesgo"/>
    <x v="0"/>
    <s v="Oportunidad en emisión de constancias de la investigaciones de incendios"/>
    <s v="Hacer seguimiento al tiempo promedio de respuesta de constancias desde su solicitud"/>
    <s v="Mensual"/>
    <s v="humanos, físicos y tecnológicos."/>
    <n v="1"/>
    <s v="Final de cada periodo, después de hacer cierre de semestre"/>
    <s v="Eficacia"/>
    <s v="(Constancias respondidas oportunamente / Total de constancias respondidas en el periodo)*100"/>
    <s v="Porcentaje"/>
    <s v="Base de datos e informe s de Gestión Mensual "/>
    <s v="Mensual"/>
    <s v="Mensual"/>
    <s v="&lt;= 90%"/>
    <s v="(&gt; 91% y &lt; 98%)"/>
    <s v="(=99%)"/>
    <s v="&gt;=100%"/>
    <s v="Conocimiento del Riesgo"/>
    <s v="Equipo de Investigación de Incendios"/>
    <s v="Equipo de Investigación de Incendios"/>
    <s v="Conocimiento del Riesgo"/>
    <n v="1"/>
    <n v="68"/>
    <n v="68"/>
    <n v="1"/>
    <m/>
    <m/>
    <s v="Se emitieron para el mes de Julio 68 contancias solictadas por los usuarios"/>
    <m/>
    <n v="1"/>
    <n v="48"/>
    <n v="48"/>
    <n v="1"/>
    <m/>
    <m/>
    <s v="Se emitieron para el mes de Julio 48 contancias solictadas por los usuarios"/>
    <m/>
    <n v="1"/>
    <n v="39"/>
    <n v="39"/>
    <n v="1"/>
    <m/>
    <m/>
    <s v="Se emitieron para el mes de Julio 39 contancias solictadas por los usuarios"/>
    <m/>
    <n v="1"/>
    <n v="1"/>
    <s v="EXCELENTE"/>
    <n v="1"/>
    <n v="63"/>
    <n v="63"/>
    <n v="1"/>
    <m/>
    <s v="EXCELENTE"/>
    <s v="Se emitieron para el mes de Julio 64 contancias solictadas por los usuarios"/>
    <m/>
    <n v="1"/>
    <n v="49"/>
    <n v="49"/>
    <n v="1"/>
    <m/>
    <s v="EXCELENTE"/>
    <s v="Se emitieron para el mes de Agosto 49 contancias solictadas por los usuarios"/>
    <m/>
    <n v="1"/>
    <n v="47"/>
    <n v="47"/>
    <n v="1"/>
    <m/>
    <s v="EXCELENTE"/>
    <m/>
    <m/>
    <n v="1"/>
    <n v="1"/>
    <s v="EXCELENTE"/>
    <n v="1"/>
    <n v="63"/>
    <n v="63"/>
    <n v="1"/>
    <s v="="/>
    <s v="EXCELENTE"/>
    <s v="Se emitieron para el mes de Abril 63 contancias solictadas por los usuarios"/>
    <m/>
    <n v="1"/>
    <n v="49"/>
    <n v="49"/>
    <n v="1"/>
    <s v="="/>
    <s v="EXCELENTE"/>
    <s v="Se emitieron para el mes de Mayo 49 contancias solictadas por los usuarios"/>
    <m/>
    <n v="1"/>
    <n v="42"/>
    <n v="42"/>
    <n v="1"/>
    <s v="="/>
    <s v="Excelente"/>
    <s v="Se emitieron para el mes de Junio 42 contancias solictadas por los usuarios"/>
    <m/>
    <n v="1"/>
    <n v="1"/>
    <x v="0"/>
    <n v="1"/>
    <n v="67"/>
    <n v="67"/>
    <n v="1"/>
    <m/>
    <s v="Excelente"/>
    <s v="Se emitieron para el mes de enero 67 contancias solictadas por los usuarios"/>
    <s v="No Aplica"/>
    <n v="1"/>
    <n v="67"/>
    <n v="67"/>
    <n v="1"/>
    <m/>
    <s v="EXCELENTE"/>
    <s v="Se emitieron para el mes de Febrero 67 contancias solictadas por los usuarios"/>
    <s v="No Aplica"/>
    <n v="1"/>
    <n v="52"/>
    <n v="52"/>
    <n v="1"/>
    <m/>
    <s v="EXCELENTE"/>
    <s v="Se emitieron para el mes de Marzo 52 contancias solictadas por los usuarios"/>
    <s v="No Aplica"/>
    <n v="1"/>
    <n v="1"/>
    <s v="EXCELENTE"/>
  </r>
  <r>
    <n v="19"/>
    <x v="1"/>
    <s v="Conocimiento del Riesgo"/>
    <s v="5. Subdirección de Gestión del Riesgo"/>
    <x v="0"/>
    <s v="Determinación de causas de investigación de incendios"/>
    <s v="Determinar la efectividad en la determinación de las causas de  los incendios"/>
    <s v="Mensual"/>
    <s v="humanos, físicos y tecnológicos."/>
    <n v="1"/>
    <s v="Final de cada periodo, después de hacer cierre de semestre"/>
    <s v="Eficacia"/>
    <s v="(Número de investigaciones donde se determinaron causas / Investigaciones atendidas en el periodo)*100"/>
    <s v="Porcentaje"/>
    <s v="Base de datos e informe s de Gestión Mensual "/>
    <s v="Mensual"/>
    <s v="Mensual"/>
    <s v="&lt;= 90%"/>
    <s v="(&gt; 91% y &lt; 98%)"/>
    <s v="(=99%)"/>
    <s v="&gt;=100%"/>
    <s v="Conocimiento del Riesgo"/>
    <s v="Equipo de Investigación de Incendios"/>
    <s v="Equipo de Investigación de Incendios"/>
    <s v="Conocimiento del Riesgo"/>
    <n v="1"/>
    <n v="16"/>
    <n v="16"/>
    <n v="1"/>
    <m/>
    <m/>
    <s v="Para la vigencia se realizaron  16 investigaciones debido a las activaciones realizadasen la cuales se determinaron las causas a todas"/>
    <m/>
    <n v="1"/>
    <n v="18"/>
    <n v="18"/>
    <n v="1"/>
    <m/>
    <m/>
    <s v="Para la vigencia se realizaron  18 investigaciones debido a las activaciones realizadasen la cuales se determinaron las causas a todas"/>
    <m/>
    <n v="1"/>
    <n v="29"/>
    <n v="29"/>
    <n v="1"/>
    <m/>
    <m/>
    <s v="Para la vigencia se realizaron  29 investigaciones debido a las activaciones realizadasen la cuales se determinaron las causas a todas"/>
    <m/>
    <n v="1"/>
    <n v="1"/>
    <s v="EXCELENTE"/>
    <n v="1"/>
    <n v="30"/>
    <n v="30"/>
    <n v="1"/>
    <m/>
    <s v="EXCELENTE"/>
    <s v="Para la vigencia se realizaron  30 investigaciones debido a las activaciones realizadasen la cuales se determinaron las causas a todas"/>
    <m/>
    <n v="1"/>
    <n v="18"/>
    <n v="18"/>
    <n v="1"/>
    <m/>
    <s v="EXCELENTE"/>
    <s v="Para la vigencia se realizaron  18 investigaciones debido a las activaciones realizadasen la cuales se determinaron las causas a todas"/>
    <m/>
    <n v="1"/>
    <n v="18"/>
    <n v="18"/>
    <n v="1"/>
    <m/>
    <s v="EXCELENTE"/>
    <m/>
    <m/>
    <n v="1"/>
    <n v="1"/>
    <s v="EXCELENTE"/>
    <n v="1"/>
    <n v="15"/>
    <n v="15"/>
    <n v="1"/>
    <s v="="/>
    <s v="EXCELENTE"/>
    <s v="Para la vigencia se realizaron  15 investigaciones debido a las activaciones realizadasen la cuales se determinaron las causas a todas"/>
    <m/>
    <n v="1"/>
    <n v="15"/>
    <n v="15"/>
    <n v="1"/>
    <s v="="/>
    <s v="EXCELENTE"/>
    <s v="Para la vigencia se realizaron  15 investigaciones debido a las activaciones realizadasen la cuales se determinaron las causas a todas"/>
    <m/>
    <n v="1"/>
    <n v="14"/>
    <n v="14"/>
    <n v="1"/>
    <s v="="/>
    <s v="Excelente"/>
    <s v="Para la vigencia se realizaron  14 investigaciones debido a las activaciones realizadasen la cuales se determinaron las causas a todas"/>
    <m/>
    <n v="1"/>
    <n v="1"/>
    <x v="0"/>
    <n v="1"/>
    <n v="24"/>
    <n v="24"/>
    <n v="1"/>
    <m/>
    <s v="Excelente"/>
    <s v="Para la vigencia se realizaron  24 investigaciones en la cuales se determinaron las causas a todas"/>
    <s v="No Aplica"/>
    <n v="1"/>
    <n v="14"/>
    <n v="14"/>
    <n v="1"/>
    <m/>
    <s v="EXCELENTE"/>
    <s v="Para la vigencia se realizaron  14 investigaciones debido a las activaciones realizadasen la cuales se determinaron las causas a todas"/>
    <s v="No Aplica"/>
    <n v="1"/>
    <n v="22"/>
    <n v="22"/>
    <n v="1"/>
    <m/>
    <s v="EXCELENTE"/>
    <s v="Para la vigencia se realizaron  22 investigaciones en la cuales se determinaron las causas3 a todas"/>
    <s v="No Aplica"/>
    <n v="1"/>
    <n v="1"/>
    <s v="EXCELENTE"/>
  </r>
  <r>
    <n v="20"/>
    <x v="1"/>
    <s v="Conocimiento del Riesgo"/>
    <s v="5. Subdirección de Gestión del Riesgo"/>
    <x v="0"/>
    <s v="Personas que aprueban el curso de brigadas contra incendio clase I"/>
    <s v="Medir la cantidad de personas que aprueban el curso de brigadas contra incendio clase I"/>
    <s v="Mensual"/>
    <s v="humanos, físicos y tecnológicos."/>
    <n v="0.8"/>
    <s v="Final de cada periodo, después de hacer cierre de semestre"/>
    <s v="Eficiencia"/>
    <s v="(Número de personas que aprobaron la capacitación a brigadas contra incendios clase I) / (Número de personas que cursaron la capacitación a brigadas contra incendios clase I) * 100"/>
    <s v="Porcentaje"/>
    <s v="Base de datos de capacitación a brigadas contra incendio clase I"/>
    <s v="Mensual"/>
    <s v="Mensual"/>
    <s v="&lt;= 75%"/>
    <s v="(&gt; 76% y &lt; 78%)"/>
    <s v="(=79%)"/>
    <s v="&gt;=80%"/>
    <s v="Reducción del Riesgo"/>
    <s v="Personal de Reducción del riesgo"/>
    <s v="Personal de Reducción del riesgo"/>
    <s v="Personal de Reducción del riesgo"/>
    <n v="0.8"/>
    <n v="86"/>
    <n v="98"/>
    <n v="0.87755102040816324"/>
    <m/>
    <m/>
    <s v="Para el mes de Octubre se capcitaron 15 empresas y se desarrollaron en las instalaciones de la UAECOB como en las Instalaciones de las algunas empresas."/>
    <m/>
    <n v="0.8"/>
    <n v="85"/>
    <n v="103"/>
    <n v="0.82524271844660191"/>
    <m/>
    <m/>
    <s v="Para el mes de Noviembre se capacitaron 8 empresas las cuales son producto de la programacion efectuada para este mes, de acuerdo a las solicitudes realizadas por los usuarios."/>
    <m/>
    <n v="0.8"/>
    <n v="84"/>
    <n v="105"/>
    <n v="0.8"/>
    <m/>
    <m/>
    <s v="En diciembre se capacitaron 6 empresas de brigadas logisticas y centros comerciales por lo cual se incrementa el nuemro de brigadistas."/>
    <m/>
    <n v="0.83426457961825518"/>
    <n v="0.83426457961825518"/>
    <s v="EXCELENTE"/>
    <n v="0.8"/>
    <n v="16"/>
    <n v="23"/>
    <n v="0.69565217391304346"/>
    <m/>
    <s v="MALO"/>
    <s v="Para el mes de julio se capacito una sola brigada debido a que las demas brigadas culminan en el siguente mes, y  solo se capacitaron 23 personas que por ausencia en los cursos no alcazaron la nota requerida "/>
    <m/>
    <n v="0.8"/>
    <n v="81"/>
    <n v="92"/>
    <n v="0.88043478260869568"/>
    <m/>
    <s v="EXCELENTE"/>
    <s v="para el mes de agosto se capacitaron 92 personas correspondiente a  4 brigadas como son cajas de compensacion familiar, centros comericales y empresas logisticas."/>
    <m/>
    <n v="0.8"/>
    <n v="132"/>
    <n v="144"/>
    <n v="0.91666666666666663"/>
    <m/>
    <s v="EXCELENTE"/>
    <m/>
    <m/>
    <n v="0.83091787439613529"/>
    <n v="0.83091787439613529"/>
    <s v="EXCELENTE"/>
    <n v="0.8"/>
    <n v="193"/>
    <n v="235"/>
    <n v="0.82127659574468082"/>
    <s v="&gt;"/>
    <s v="EXCELENTE"/>
    <s v="Debido a la rotacion del pèrsonal en el manejo interno de cada empresa, y el tipo de empresas que se capacitaron para el mes de mayo (logisdticas) se presentan dificultades para continuar con la persona que se incribe y culmina el proceso de capacitacion."/>
    <m/>
    <n v="0.8"/>
    <n v="58"/>
    <n v="65"/>
    <n v="0.89230769230769236"/>
    <s v="&gt;"/>
    <s v="EXCELENTE"/>
    <s v="De acuerdo con las empresas inscritas para el mes de mayo como son del sector educativo, comercial y Pymes, estas manejan un niven de organización que se refleja en la diciplina del personal asistente para la culminacion del mismo."/>
    <m/>
    <n v="0.8"/>
    <n v="131"/>
    <n v="142"/>
    <n v="0.92253521126760563"/>
    <s v="&gt;"/>
    <s v="Excelente"/>
    <s v="Para el mes de junio la participacion de Pymes y sector educativo mantuvo una tendencia creciente en la aprobacion del curso de brigadas contra incendio clase I."/>
    <m/>
    <n v="0.87870649977332616"/>
    <n v="0.87870649977332616"/>
    <x v="0"/>
    <n v="0.8"/>
    <n v="76"/>
    <n v="86"/>
    <n v="0.88372093023255816"/>
    <n v="0.08"/>
    <s v="Excelente"/>
    <s v="Se capacitaron en el periodo 4 grupo de brigadas correspondientes a 86 personas de las cuales 10 no aprobaron el curso."/>
    <s v="No Aplica"/>
    <n v="0.8"/>
    <n v="46"/>
    <n v="50"/>
    <n v="0.92"/>
    <n v="0.12"/>
    <s v="EXCELENTE"/>
    <s v="para el mes de febrero se capacitaron las brigadas de la universidad jorge tadeo lozano y open group en la  cual se dio un desempeño superior al exgido por la normatividad vigente"/>
    <s v="No Aplica"/>
    <n v="0.8"/>
    <n v="59"/>
    <n v="61"/>
    <n v="0.96721311475409832"/>
    <n v="0.17"/>
    <s v="EXCELENTE"/>
    <s v="en le mes de marzo se capacitaron 61 personas que corresponde a 9 brigradas empresariales ya que se conformo una capacitacion con pymes "/>
    <s v="No Aplica"/>
    <n v="0.92364468166221891"/>
    <n v="0.92364468166221891"/>
    <s v="EXCELENTE"/>
  </r>
  <r>
    <n v="21"/>
    <x v="2"/>
    <s v="Conocimiento del Riesgo"/>
    <s v="5. Subdirección de Gestión del Riesgo"/>
    <x v="0"/>
    <s v="Nivel de efectividad de sensibilización de la comunidad en auto revisión de establecimientos"/>
    <s v="Evaluar el nivel de interiorización en las personas que asistieron a la sensibilización e auto revisión de establecimientos"/>
    <s v="Mensual"/>
    <s v="humanos, físicos y tecnológicos."/>
    <n v="0.85"/>
    <s v="Final de cada periodo, después de hacer cierre de mes"/>
    <s v="Eficacia"/>
    <s v="(Número conceptos ratificados en auto revisiones a establecimientos visitados/ total establecimientos de riesgo bajo con seguimiento en el periodo) * 100"/>
    <s v="Porcentaje"/>
    <s v="Informe mensual del personal operativo de la subdirección de gestión del Riesgo"/>
    <s v="Mensual"/>
    <s v="Mensual"/>
    <s v="&lt;= 80%"/>
    <s v="(&gt; 81% y &lt; 83%)"/>
    <s v="(=84%)"/>
    <s v="&gt;=85%"/>
    <s v="Reducción del Riesgo"/>
    <s v="Personal de Reducción del riesgo"/>
    <s v="Personal de Reducción del riesgo"/>
    <s v="Personal de Reducción del riesgo"/>
    <n v="0.85"/>
    <n v="4"/>
    <n v="4"/>
    <n v="1"/>
    <m/>
    <m/>
    <s v="Se ratifico el numero de conceptos emitidos correspondiente al 1% de los generados en el mes de Octubre"/>
    <m/>
    <n v="0.85"/>
    <n v="4"/>
    <n v="4"/>
    <n v="1"/>
    <m/>
    <m/>
    <s v="Se ratifico el numero de conceptos emitidos correspondiente al 1% de los generados en el mes de Noviembre"/>
    <m/>
    <n v="0.85"/>
    <n v="6"/>
    <n v="6"/>
    <n v="1"/>
    <m/>
    <m/>
    <s v="Para Diciembre se incremento el numero de capacitaciones de riesgo bajo por lo cual se hicieron mas verificaciones aleatorias, de igual manera todas las visitas aprobaron la revision Tecnica."/>
    <m/>
    <n v="1"/>
    <n v="1"/>
    <s v="EXCELENTE"/>
    <n v="0.85"/>
    <n v="5"/>
    <n v="5"/>
    <n v="1"/>
    <m/>
    <s v="EXCELENTE"/>
    <s v="Se realizar la verificacion del 1% de las revisiones clasifcadas como riesgo bajo ratificando en su totalidad  los establecimientor aprobados."/>
    <m/>
    <n v="0.85"/>
    <n v="7"/>
    <n v="7"/>
    <n v="1"/>
    <m/>
    <s v="EXCELENTE"/>
    <s v="para el mes de Agosto se realizan mas  verificaciones a establecimientos debido a que se incremento el numero de conceptos de riesgo bajo dados."/>
    <m/>
    <n v="0.85"/>
    <n v="8"/>
    <n v="8"/>
    <n v="1"/>
    <m/>
    <s v="EXCELENTE"/>
    <m/>
    <m/>
    <n v="1"/>
    <n v="1"/>
    <s v="EXCELENTE"/>
    <n v="0.85"/>
    <n v="5"/>
    <n v="5"/>
    <n v="1"/>
    <s v="&gt;"/>
    <s v="EXCELENTE"/>
    <s v="Se ratifico el numero de conceptos emitidos correspondiente al 1% de los generados en el mes de abril"/>
    <m/>
    <n v="0.85"/>
    <n v="3"/>
    <n v="3"/>
    <n v="1"/>
    <s v="&gt;"/>
    <s v="EXCELENTE"/>
    <s v="Se ratifico el numero de conceptos emitidos correspondiente al 1% de los generados en el mes de mayo"/>
    <m/>
    <n v="0.85"/>
    <n v="4"/>
    <n v="4"/>
    <n v="1"/>
    <s v="&gt;"/>
    <s v="Excelente"/>
    <s v="Se ratifico el numero de conceptos emitidos correspondiente al 1% de los generados en el mes de junio"/>
    <m/>
    <n v="1"/>
    <n v="1"/>
    <x v="0"/>
    <n v="0.85"/>
    <n v="2"/>
    <n v="2"/>
    <n v="1"/>
    <m/>
    <s v="Excelente"/>
    <s v="para el mes de enero se realizan 2 visitas debido a las pocas solicitudes para la capacitacion de riesgo bajo realizadas."/>
    <s v="No Aplica"/>
    <n v="1"/>
    <n v="2"/>
    <n v="2"/>
    <n v="1"/>
    <m/>
    <s v="EXCELENTE"/>
    <s v="se realizan 2 visitas de verificacion en el mes de febrero a las culaes se ratifican los conceptos emitidos."/>
    <s v="No Aplica"/>
    <n v="1"/>
    <n v="5"/>
    <n v="5"/>
    <n v="1"/>
    <m/>
    <s v="EXCELENTE"/>
    <s v="las visitas de verificacion realizadas correponden al 1% de las capacitaciones dadas en riego bajo para el mes de marzo"/>
    <s v="No Aplica"/>
    <n v="1"/>
    <n v="1"/>
    <s v="EXCELENTE"/>
  </r>
  <r>
    <n v="22"/>
    <x v="2"/>
    <s v="Conocimiento del Riesgo"/>
    <s v="5. Subdirección de Gestión del Riesgo"/>
    <x v="0"/>
    <s v="Eventos masivos de alta complejidad  asistidos por la UAECOB,  que garantizan las condiciones mínimas de seguridad a la ciudadanía."/>
    <s v="Identificar el grado porcentual de cumplimiento de asistencia de la UAECOB a los eventos masivos de alta complejidad que tengan concepto favorable."/>
    <s v="Mensual"/>
    <s v="humanos, físicos y tecnológicos."/>
    <n v="1"/>
    <s v="Final de cada periodo, después de hacer cierre de mes"/>
    <s v="Eficacia"/>
    <s v="(Número  de eventos de alta complejidad asistidas / Total de solicitudes de eventos alta complejidad en el periodo)*100 "/>
    <s v="Porcentaje"/>
    <s v="Base de datos aglomeraciones alta complejidad"/>
    <s v="Mensual"/>
    <s v="Mensual"/>
    <s v="&lt;= 90%"/>
    <s v="(&gt; 91% y &lt; 98%)"/>
    <s v="(=99%)"/>
    <s v="&gt;=100%"/>
    <s v="Conocimiento del Riesgo"/>
    <s v="Personal de Conocimiento del Riesgo"/>
    <s v="Personal de Conocimiento del Riesgo"/>
    <s v="Personal de Conocimiento del Riesgo"/>
    <n v="1"/>
    <n v="24"/>
    <n v="24"/>
    <n v="1"/>
    <m/>
    <m/>
    <s v="El número de eventos masivos con participación de la UAECOB para el mes de octubre corresponde a las solitudes realizadas por los usuarios para este mes y atendidas en su totalidad."/>
    <m/>
    <n v="1"/>
    <n v="55"/>
    <n v="55"/>
    <n v="1"/>
    <m/>
    <m/>
    <s v="El número de eventos masivos con participación de la UAECOB para el mes de Noviembre corresponde a las solitudes realizadas por los usuarios para este mes y atendidas en su totalidad. Se evidencia un incremento debido a que por temporada de cembrina se  incrementan los eventos en la capital."/>
    <m/>
    <n v="1"/>
    <n v="22"/>
    <n v="22"/>
    <n v="1"/>
    <m/>
    <m/>
    <s v="En diciembre se disminuyo el nuemro de eventos masivos con participacion de la UAECOB  debido a que se incremento el numero de solicitudes de conceptos pirotecnicos por la temporada de diciembre."/>
    <m/>
    <n v="1"/>
    <n v="1"/>
    <s v="EXCELENTE"/>
    <n v="1"/>
    <n v="17"/>
    <n v="17"/>
    <n v="1"/>
    <m/>
    <s v="EXCELENTE"/>
    <s v="Por motivo de la celebracion del mundial de futbol 2018 los eventos para el mes de julio no representaron un numero significativo en el distiro capital"/>
    <m/>
    <n v="1"/>
    <n v="52"/>
    <n v="52"/>
    <n v="1"/>
    <m/>
    <s v="EXCELENTE"/>
    <s v="Se observa un incremento en la realizacion de eventos masivos de alta complejidad en el distrito debido a que lo empresarios empiezan a retomar las actividades pendientes por el mundial de futbol 2018"/>
    <m/>
    <n v="1"/>
    <n v="43"/>
    <n v="43"/>
    <n v="1"/>
    <m/>
    <s v="EXCELENTE"/>
    <m/>
    <m/>
    <n v="1"/>
    <n v="1"/>
    <s v="EXCELENTE"/>
    <n v="1"/>
    <n v="33"/>
    <n v="33"/>
    <n v="1"/>
    <s v="="/>
    <s v="EXCELENTE"/>
    <s v="El nuemro de eventos corresponde a concientos (enanitos verdes y hombres G, jumbo concierto) asi mismo se contiuaron con obras de teatro y clausura del festibal iberoamericano de teatro, lel tour de la fifa (copa del mundo) entre otros."/>
    <m/>
    <n v="1"/>
    <n v="23"/>
    <n v="23"/>
    <n v="1"/>
    <s v="="/>
    <s v="EXCELENTE"/>
    <s v="Disminuye el numero de eventos debido a las elecciones presidenciales que afecta la realizacion de eventos."/>
    <m/>
    <n v="1"/>
    <n v="9"/>
    <n v="9"/>
    <n v="1"/>
    <s v="="/>
    <s v="Excelente"/>
    <s v="Disminuye el numero de eventos debido a las elecciones presidenciales que afecta la realizacion de eventos."/>
    <m/>
    <n v="1"/>
    <n v="1"/>
    <x v="0"/>
    <n v="1"/>
    <n v="17"/>
    <n v="17"/>
    <n v="1"/>
    <m/>
    <s v="Excelente"/>
    <s v="Para el mes de enero se presentaron pocos eventos alta complejidad en la ciudad "/>
    <s v="No Aplica"/>
    <n v="1"/>
    <n v="27"/>
    <n v="27"/>
    <n v="1"/>
    <m/>
    <s v="EXCELENTE"/>
    <s v="se incremetan los eventos de alta complejidad en la ciudad debido al inicio del futbol colombiano y temporada taurina"/>
    <s v="No Aplica"/>
    <n v="1"/>
    <n v="41"/>
    <n v="41"/>
    <n v="1"/>
    <m/>
    <s v="EXCELENTE"/>
    <s v="Se incrementa el nuemro de eventos debido al inicio del festival iberoamericano de teatro, estereo picnik y concientos de gran magnitud, asi mismo se registro los eventos de seman santa."/>
    <s v="No Aplica"/>
    <n v="1"/>
    <n v="1"/>
    <s v="EXCELENTE"/>
  </r>
  <r>
    <n v="23"/>
    <x v="2"/>
    <s v="Conocimiento del Riesgo"/>
    <s v="5. Subdirección de Gestión del Riesgo"/>
    <x v="0"/>
    <s v="Revisiones técnicas de riesgo moderado y alto realizadas oportunamente"/>
    <s v="Evaluar la oportunidad en la realización de revisiones técnicas de riesgo moderado y alto."/>
    <s v="Mensual"/>
    <s v="humanos, físicos y tecnológicos."/>
    <n v="0.8"/>
    <s v="Final de cada periodo, después de hacer cierre de mes"/>
    <s v="Eficacia"/>
    <s v="(Número de revisiones técnicas de riesgo moderado y alto realizadas oportunamente según el periodo de medición)/ Total de revisiones técnicas  de riesgo moderado y alto radicadas en el periodo anterior)*100"/>
    <s v="Porcentaje"/>
    <s v="Revisiones de riesgo moderado y alto realizadas oportunamente"/>
    <s v="Mensual"/>
    <s v="Mensual"/>
    <s v="&lt;= 75%"/>
    <s v="(&gt; 76% y &lt; 78%)"/>
    <s v="(=79%)"/>
    <s v="&gt;=80%"/>
    <s v="Conocimiento del Riesgo"/>
    <s v="Personal de Conocimiento del Riesgo"/>
    <s v="Personal de Conocimiento del Riesgo"/>
    <s v="Personal de Conocimiento del Riesgo"/>
    <n v="0.8"/>
    <n v="2577"/>
    <n v="2916"/>
    <n v="0.88374485596707819"/>
    <m/>
    <m/>
    <s v="Se realizaron las revisiones tecnicas en los tiempos establecidos en los procedimientos  de acuerdo con las disponibilidad de las estaciones."/>
    <m/>
    <n v="0.8"/>
    <n v="2034"/>
    <n v="2224"/>
    <n v="0.91456834532374098"/>
    <m/>
    <m/>
    <s v="Se realizaron las revisiones tecnicas en los tiempos establecidos en los procedimientos  de acuerdo con las disponibilidad de las estaciones."/>
    <m/>
    <n v="0.8"/>
    <n v="1493"/>
    <n v="1680"/>
    <n v="0.88869047619047614"/>
    <m/>
    <m/>
    <s v="Se realizaron las revisiones tecnicas en los tiempos establecidos en los procedimientos  de acuerdo con las disponibilidad de las estaciones."/>
    <m/>
    <n v="0.89566789249376511"/>
    <n v="0.89566789249376511"/>
    <s v="EXCELENTE"/>
    <n v="0.8"/>
    <n v="2723"/>
    <n v="2982"/>
    <n v="0.91314553990610325"/>
    <m/>
    <s v="EXCELENTE"/>
    <s v="Se realizaron las revisiones tecnicas en los tiempos establecidos en los procedimientos  de acuerdo con las disponibilidad de las estaciones."/>
    <m/>
    <n v="0.8"/>
    <n v="2849"/>
    <n v="3266"/>
    <n v="0.8723208818126148"/>
    <m/>
    <s v="EXCELENTE"/>
    <s v="Se realizaron las revisiones tecnicas en los tiempos establecidos en los procedimientos  de acuerdo con las disponibilidad de las estaciones."/>
    <m/>
    <n v="0.8"/>
    <n v="2097"/>
    <n v="2315"/>
    <n v="0.90583153347732182"/>
    <m/>
    <s v="EXCELENTE"/>
    <m/>
    <m/>
    <n v="0.89709931839868007"/>
    <n v="0.89709931839868007"/>
    <s v="EXCELENTE"/>
    <n v="0.8"/>
    <n v="2165"/>
    <n v="2395"/>
    <n v="0.90396659707724425"/>
    <s v="&gt;"/>
    <s v="EXCELENTE"/>
    <s v="Se realizaron las revisiones tecnicas en los tiempos establecidos en los procedimientos  de acuerdo con las disponibilidad de las estaciones."/>
    <m/>
    <n v="0.8"/>
    <n v="2173"/>
    <n v="2422"/>
    <n v="0.89719240297274983"/>
    <s v="&gt;"/>
    <s v="EXCELENTE"/>
    <s v="Se realizaron las revisiones tecnicas en los tiempos establecidos en los procedimientos  de acuerdo con las disponibilidad de las estaciones."/>
    <m/>
    <n v="0.8"/>
    <n v="2559"/>
    <n v="2876"/>
    <n v="0.88977746870653684"/>
    <s v="&gt;"/>
    <s v="Excelente"/>
    <s v="Se realizaron las revisiones tecnicas en los tiempos establecidos en los procedimientos  de acuerdo con las disponibilidad de las estaciones."/>
    <m/>
    <n v="0.89697882291884357"/>
    <n v="0.89697882291884357"/>
    <x v="0"/>
    <n v="0.8"/>
    <n v="1450"/>
    <n v="1611"/>
    <n v="0.90006207324643084"/>
    <m/>
    <s v="Excelente"/>
    <s v="Se realizaron las revisiones tecnicas en los tiempos establecidos en los procedimientos  de acuerdo con las disponibilidad de las estaciones."/>
    <s v="No Aplica"/>
    <n v="0.79"/>
    <n v="838"/>
    <n v="932"/>
    <n v="0.89914163090128751"/>
    <m/>
    <s v="EXCELENTE"/>
    <s v="Se realizaron las revisiones tecnicas en los tiempos establecidos en los procedimientos  de acuerdo con las disponibilidad de las estaciones."/>
    <s v="No Aplica"/>
    <n v="0.79"/>
    <n v="1676"/>
    <n v="1884"/>
    <n v="0.88959660297239918"/>
    <m/>
    <s v="EXCELENTE"/>
    <s v="Se realizaron las revisiones tecnicas en los tiempos establecidos en los procedimientos  de acuerdo con las disponibilidad de las estaciones."/>
    <s v="No Aplica"/>
    <n v="0.8962667690400391"/>
    <n v="0.8962667690400391"/>
    <s v="EXCELENTE"/>
  </r>
  <r>
    <n v="24"/>
    <x v="1"/>
    <s v="Reducción del Riesgo"/>
    <s v="5. Subdirección de Gestión del Riesgo"/>
    <x v="0"/>
    <s v="Nivel de cumplimiento de las acciones asignadas a la  UAECOB en el Plan de Acción de la Comisión Distrital Prevención y Mitigación de Incendios Forestales"/>
    <s v="Evidenciar el nivel de cumplimiento de las actividades asignadas a la UAECOB en el marco de la Comisión Distrital Prevención y Mitigación de Incendios Forestales."/>
    <s v="semestral"/>
    <s v="humanos, físicos y tecnológicos."/>
    <n v="1"/>
    <s v="Final de cada periodo, después de hacer cierre de mes"/>
    <s v="Eficacia"/>
    <s v="(Nº de actividades desarrolladas en el plan de acción /  Nº de actividades asignadas a la UAECOB en el plan de acción )*100"/>
    <s v="Porcentaje"/>
    <s v="TRD - CARPETA 500-53.26 - INFORMES DE LA UAECOB EN EL PLAN DE ACCION DELA COMISION DISTRITAL DE INCENDIOS FORESTALES"/>
    <s v="Semestral"/>
    <s v="Semestral"/>
    <s v="&lt;= 90%"/>
    <s v="(&gt; 91% y &lt; 98%)"/>
    <s v="(=99%)"/>
    <s v="&gt;=100%"/>
    <s v="Reducción del Riesgo"/>
    <s v="Personal de Reducción del riesgo"/>
    <s v="Personal de Reducción del riesgo"/>
    <s v="Personal de Reducción del riesgo"/>
    <n v="1"/>
    <m/>
    <m/>
    <m/>
    <m/>
    <m/>
    <m/>
    <m/>
    <n v="1"/>
    <m/>
    <m/>
    <m/>
    <m/>
    <m/>
    <m/>
    <m/>
    <n v="1"/>
    <n v="7"/>
    <n v="7"/>
    <n v="1"/>
    <m/>
    <m/>
    <s v="Se desarrollarlo el 100% de las actividades planteadas en el marco del plan de acción de la comisión, que le corresponden a la entidad como responsable principal.  "/>
    <m/>
    <m/>
    <n v="1"/>
    <s v="EXCELENTE"/>
    <n v="1"/>
    <m/>
    <m/>
    <m/>
    <m/>
    <m/>
    <m/>
    <m/>
    <n v="1"/>
    <m/>
    <m/>
    <m/>
    <m/>
    <m/>
    <m/>
    <m/>
    <n v="1"/>
    <m/>
    <m/>
    <m/>
    <m/>
    <m/>
    <m/>
    <m/>
    <m/>
    <s v="No aplica"/>
    <s v="No aplica"/>
    <n v="1"/>
    <m/>
    <m/>
    <m/>
    <m/>
    <m/>
    <m/>
    <m/>
    <n v="1"/>
    <m/>
    <m/>
    <m/>
    <m/>
    <m/>
    <m/>
    <m/>
    <n v="1"/>
    <n v="7"/>
    <n v="7"/>
    <n v="1"/>
    <s v="="/>
    <s v="Excelente"/>
    <s v="1. Presentar a la Comisión Intersectorial de Gestión de Riesgos y Cambio Climático, el informe anual de gestión de la CDPMIF, como mecanismo para facilitar la articulación con el SDGR-CC._x000a_2. Reportar trimestralmente los incendios forestales ocurridos en el Distrito Capital a: la UNGRD, al IDEAM y a las autoridades ambientales._x000a_3. Determinar las necesidades para el fortalecimiento del equipo de investigación de causas de incendios forestales y buscar la forma de suplirlas._x000a_4. Apoyar la tipificación de incidentes forestales en la plataforma a desarrollar por el NUSE._x000a_5. Investigar las causas de los incendios forestales de gran complejidad._x000a_6. Contar con un grupo de vigías forestales, para la detección y vigilancia de columnas de humo, especialmente en las temporadas secas._x000a_7. Reportar mensualmente los incidentes forestales atendidos en Bogotá D.C. y realizar la georeferenciación de los incendios forestales._x000a_"/>
    <m/>
    <m/>
    <n v="1"/>
    <x v="0"/>
    <m/>
    <m/>
    <m/>
    <m/>
    <m/>
    <m/>
    <m/>
    <m/>
    <m/>
    <m/>
    <m/>
    <m/>
    <m/>
    <m/>
    <m/>
    <m/>
    <s v="No aplica"/>
    <s v="No aplica"/>
    <s v="No aplica"/>
    <s v="No aplica"/>
    <s v="No aplica"/>
    <s v="No aplica"/>
    <s v="No aplica"/>
    <m/>
    <m/>
    <s v="No aplica"/>
    <s v="No aplica"/>
  </r>
  <r>
    <n v="25"/>
    <x v="2"/>
    <s v="Reducción del Riesgo"/>
    <s v="5. Subdirección de Gestión del Riesgo"/>
    <x v="0"/>
    <s v="Asesoría y acompañamiento a ejercicios de entrenamiento (simulaciones y Simulacros)"/>
    <s v="Realizar seguimiento a los ejercicios de entrenamiento que se soliciten a la Subdirección de Gestión del Riesgo"/>
    <s v="semestral"/>
    <s v="humanos, físicos y tecnológicos."/>
    <n v="1"/>
    <s v="Final de cada periodo, después de hacer cierre de mes"/>
    <s v="Eficacia"/>
    <s v="(Numero de asesoría y/o acompañamientos a simulacros y simulaciones realizados)/(Numero total de solicitudes radicadas en el periodo)* 100"/>
    <s v="Porcentaje"/>
    <s v="TRD - CARPETA 500-93 SIMULACROS Y SIMULACIONES"/>
    <s v="Semestral"/>
    <s v="Semestral"/>
    <s v="&lt;= 90%"/>
    <s v="(&gt; 91% y &lt; 98%)"/>
    <s v="(=99%)"/>
    <s v="&gt;=100%"/>
    <s v="Reducción del Riesgo"/>
    <s v="Personal de Reducción del riesgo"/>
    <s v="Personal de Reducción del riesgo"/>
    <s v="Personal de Reducción del riesgo"/>
    <n v="1"/>
    <m/>
    <m/>
    <m/>
    <m/>
    <m/>
    <m/>
    <m/>
    <n v="1"/>
    <m/>
    <m/>
    <m/>
    <m/>
    <m/>
    <m/>
    <m/>
    <n v="1"/>
    <n v="36"/>
    <n v="36"/>
    <n v="1"/>
    <m/>
    <m/>
    <s v="Se atendieron todas las solcitudes allegadas para los simulacros y simulaciones soclicitadas."/>
    <m/>
    <m/>
    <n v="1"/>
    <s v="EXCELENTE"/>
    <n v="1"/>
    <m/>
    <m/>
    <m/>
    <m/>
    <m/>
    <m/>
    <m/>
    <n v="1"/>
    <m/>
    <m/>
    <m/>
    <m/>
    <m/>
    <m/>
    <m/>
    <n v="1"/>
    <m/>
    <m/>
    <m/>
    <m/>
    <m/>
    <m/>
    <m/>
    <m/>
    <s v="No aplica"/>
    <s v="No aplica"/>
    <n v="1"/>
    <m/>
    <m/>
    <m/>
    <m/>
    <m/>
    <m/>
    <m/>
    <n v="1"/>
    <m/>
    <m/>
    <m/>
    <m/>
    <m/>
    <m/>
    <m/>
    <n v="1"/>
    <n v="23"/>
    <n v="23"/>
    <n v="1"/>
    <s v="="/>
    <s v="Excelente"/>
    <s v="Se atendieron todas las solcitudes allegadas para los simulacros y simulaciones soclicitadas."/>
    <m/>
    <m/>
    <n v="1"/>
    <x v="0"/>
    <m/>
    <m/>
    <m/>
    <m/>
    <m/>
    <m/>
    <m/>
    <m/>
    <m/>
    <m/>
    <m/>
    <m/>
    <m/>
    <m/>
    <m/>
    <m/>
    <s v="No aplica"/>
    <s v="No aplica"/>
    <s v="No aplica"/>
    <s v="No aplica"/>
    <s v="No aplica"/>
    <s v="No aplica"/>
    <s v="No aplica"/>
    <m/>
    <m/>
    <s v="No aplica"/>
    <s v="No aplica"/>
  </r>
  <r>
    <n v="26"/>
    <x v="1"/>
    <s v="Conocimiento del Riesgo"/>
    <s v="5. Subdirección de Gestión del Riesgo"/>
    <x v="0"/>
    <s v="Oportunidad de gestión en la capacitación comunitaria.   "/>
    <s v="Medir el nivel de gestión de la Subdirección de Gestión del Riesgo frente a los requerimientos de capacitación comunitaria. "/>
    <s v="Mensual"/>
    <s v="humanos, físicos y tecnológicos."/>
    <n v="1"/>
    <s v="Final de cada periodo, después de hacer cierre de mes"/>
    <s v="Eficacia"/>
    <s v="(Número de capacitación comunitaria tramitada) / (Numero total de solicitudes en el periodo) * 100"/>
    <s v="Porcentaje"/>
    <s v="Base de datos de Capacitación comunitaria."/>
    <s v="Mensual"/>
    <s v="Mensual"/>
    <s v="&lt;= 90%"/>
    <s v="(&gt; 91% y &lt; 98%)"/>
    <s v="(=99%)"/>
    <s v="&gt;=100%"/>
    <s v="Reducción del Riesgo"/>
    <s v="Personal de Reducción del riesgo"/>
    <s v="Personal de Reducción del riesgo"/>
    <s v="Personal de Reducción del riesgo"/>
    <n v="1"/>
    <n v="22"/>
    <n v="22"/>
    <n v="1"/>
    <m/>
    <m/>
    <s v="Se reduce el numero de solicitudes debido a la temporada de vacaciones en los jardines y colegios."/>
    <m/>
    <n v="1"/>
    <n v="5"/>
    <n v="5"/>
    <n v="1"/>
    <m/>
    <m/>
    <s v="Se reduce el numero de solicitudes debido a la temporada de vacaciones en los jardines y colegios."/>
    <m/>
    <n v="1"/>
    <n v="5"/>
    <n v="5"/>
    <n v="1"/>
    <m/>
    <m/>
    <s v="Se reduce el numero de solicitudes debido a la temporada de vacaciones en los jardines y colegios."/>
    <m/>
    <n v="1"/>
    <n v="1"/>
    <s v="EXCELENTE"/>
    <n v="1"/>
    <n v="30"/>
    <n v="30"/>
    <n v="1"/>
    <m/>
    <s v="EXCELENTE"/>
    <s v="Se reduce el numero de solicitudes debido a la temporada de vacaciones en los jardines y colegios."/>
    <m/>
    <n v="1"/>
    <n v="45"/>
    <n v="45"/>
    <n v="1"/>
    <m/>
    <s v="EXCELENTE"/>
    <s v="Se incrementa el numero de solcitudes debido a que en los jardines y colegios retoman actividades y solicitan capacitacion para cumplir con la normatividd asociada"/>
    <m/>
    <n v="1"/>
    <n v="57"/>
    <n v="57"/>
    <n v="1"/>
    <m/>
    <s v="EXCELENTE"/>
    <s v="Los jardines procuran cumplir con la normatividad  asociada a la capacitacion relacionada con los temas de prevencion y solcitan por lo regular 2 capacitaciones al año."/>
    <m/>
    <n v="1"/>
    <n v="1"/>
    <s v="EXCELENTE"/>
    <n v="1"/>
    <n v="64"/>
    <n v="64"/>
    <n v="1"/>
    <s v="="/>
    <s v="EXCELENTE"/>
    <s v="Se incrementa el numero de solcitudes ya que lo jardines infantiles para esta temporada solicitan la capacitacion para cumplir con la normatividad asociada."/>
    <m/>
    <n v="1"/>
    <n v="31"/>
    <n v="31"/>
    <n v="1"/>
    <s v="="/>
    <s v="EXCELENTE"/>
    <s v="Corresponde el nivel promedio de solicitudes allegadas para el mes de mayo."/>
    <m/>
    <n v="1"/>
    <n v="46"/>
    <n v="46"/>
    <n v="1"/>
    <s v="="/>
    <s v="Excelente"/>
    <s v="Por el final de la temporada de vacaciones los jardines solicitan nuevamente la  capacitacion  en prevencion de  emergencias y comportamiento del fuego."/>
    <m/>
    <n v="1"/>
    <n v="1"/>
    <x v="0"/>
    <n v="1"/>
    <n v="33"/>
    <n v="33"/>
    <n v="1"/>
    <m/>
    <s v="Excelente"/>
    <s v="Se dieron tramite a las solicitudes allegadas por los usuarios para el periodo de medición"/>
    <s v="No Aplica"/>
    <n v="1"/>
    <n v="39"/>
    <n v="39"/>
    <n v="1"/>
    <m/>
    <s v="EXCELENTE"/>
    <s v="El proceso de capacitacion comunitaria esta diseñado para atender la demanda de los usuarios, para el periodo se dio trmite a todas las solictudes allegadas a la SGR"/>
    <s v="No Aplica"/>
    <n v="1"/>
    <n v="36"/>
    <n v="36"/>
    <n v="1"/>
    <m/>
    <s v="EXCELENTE"/>
    <s v="El proceso de capacitacion comunitaria esta diseñado para atender la demanda de los usuarios, para el periodo se dio trmite a todas las solictudes allegadas a la SGR"/>
    <s v="No Aplica"/>
    <n v="1"/>
    <n v="1"/>
    <s v="EXCELENTE"/>
  </r>
  <r>
    <n v="27"/>
    <x v="0"/>
    <s v="Gestión Integral de Incendios"/>
    <s v="6. Subdirección Operativa"/>
    <x v="0"/>
    <s v="Actualización de procedimientos para la atención de incendios de la UAECOB."/>
    <s v="Actualizar los procedimientos asociados al proceso de Atención de Incendios desactualizados con mas de 2,5 años."/>
    <s v="Trimestral"/>
    <s v="Tecnológicos,_x000a_Físicos, _x000a_Operativos,_x000a_Asesorías de planeación"/>
    <n v="1"/>
    <s v="Finalizada la actualización de los procedimientos objeto de medición"/>
    <s v="Eficacia"/>
    <s v="(# procedimientos de incendios actualizados/# procedimientos de incendios con mas de 2,5 años de vigencia)"/>
    <s v="Porcentaje"/>
    <s v="Procedimientos publicados en ruta de la calidad"/>
    <s v="Mensual"/>
    <s v="Trimestral"/>
    <s v=" &lt;=55%"/>
    <s v="56%-75%"/>
    <s v="76%-85%"/>
    <s v="86%-100%"/>
    <s v="Líderes funcionales de los grupos especiales y las 17 Estaciones, áreas de la UAECOB en la que desempeñan funciones el personal operativo"/>
    <s v="Profesional del Sistema Integrado de Gestión de la Subdirección Operativa"/>
    <s v="Profesional Sub.Operativa"/>
    <s v="Subdirector Operativo y las 17 estaciones."/>
    <n v="1"/>
    <m/>
    <m/>
    <m/>
    <m/>
    <m/>
    <m/>
    <m/>
    <n v="1"/>
    <n v="3"/>
    <n v="3"/>
    <n v="1"/>
    <s v="="/>
    <s v="EXCELENTE"/>
    <s v="Durante la vigencia 2018, se actualizaron los tres (3) procedimientos de atención de incendios que se encontraban desactualizados con más de 2,5 años de vigencia."/>
    <m/>
    <n v="1"/>
    <m/>
    <m/>
    <m/>
    <m/>
    <m/>
    <m/>
    <m/>
    <n v="1"/>
    <n v="1"/>
    <s v="EXCELENTE"/>
    <n v="1"/>
    <m/>
    <m/>
    <m/>
    <m/>
    <m/>
    <m/>
    <m/>
    <n v="1"/>
    <m/>
    <m/>
    <m/>
    <m/>
    <m/>
    <m/>
    <m/>
    <n v="1"/>
    <n v="2"/>
    <n v="3"/>
    <n v="0.66666666666666663"/>
    <s v="&gt;="/>
    <s v="REGULAR"/>
    <s v="Durante el tercer  trimestre de 2018, se realizo la actualización de los siguientes procedimientos: ATENCIÓN INCENDIOS FORESTALES, actualizado en ruta de calidad el 12 de septiembre de 2018;  ATENCIÓN DE INCENDIOS EDIFICACIONES DE 1 A 6 PISOS, actualizado en ruta de calidad el 11 de septiembre de 2018."/>
    <s v="A pesar que se realizo actualización de 2 procedimientos del proceso de atención de incendios, durante el ultimo trimestre se comtinuara con la actualización de mas procedimientos del mencionado proceso."/>
    <m/>
    <n v="0.66666666666666663"/>
    <s v="REGULAR"/>
    <m/>
    <m/>
    <m/>
    <m/>
    <m/>
    <m/>
    <m/>
    <m/>
    <m/>
    <m/>
    <m/>
    <m/>
    <m/>
    <m/>
    <m/>
    <m/>
    <n v="1"/>
    <n v="0"/>
    <n v="3"/>
    <n v="0"/>
    <s v="&lt;"/>
    <s v="MALO"/>
    <s v="No se realizaron actividades de actualización durante el segundo trimestre, a los dos procedimientos de incendios  que hace falta actualizar."/>
    <s v="Envio de  solicitud de compromiso a los responsables de la actividad por parte del Subdirector Operativo, para que se siga con la actualización de los dos procedimientos que hace falta actualizar."/>
    <m/>
    <n v="0"/>
    <x v="2"/>
    <m/>
    <m/>
    <m/>
    <m/>
    <m/>
    <m/>
    <m/>
    <m/>
    <m/>
    <m/>
    <m/>
    <m/>
    <m/>
    <m/>
    <m/>
    <m/>
    <n v="1"/>
    <n v="1"/>
    <n v="3"/>
    <n v="0.33333333333333331"/>
    <s v="&lt;"/>
    <s v="MALO"/>
    <s v="Se realizaron acciones para  actualizar uno de los tres procedimientos relativos a la atención de incendios, tal procedimiento  es: la atención de incendios estructurales de gran altura, el cual esta listo y se publicara en la ruta de calidad, para la consulta respectiva."/>
    <s v="Actualización y publicación."/>
    <m/>
    <n v="0.33333333333333331"/>
    <s v="MALO"/>
  </r>
  <r>
    <n v="28"/>
    <x v="3"/>
    <s v="Gestión Integral de Incendios"/>
    <s v="6. Subdirección Operativa"/>
    <x v="0"/>
    <s v="Disponibilidad de personal"/>
    <s v="Contar con la disponibilidad de personal permanente garantizando el funcionamiento."/>
    <s v="Mensual"/>
    <s v="Tecnológicos,_x000a_Físicos, _x000a_Personal"/>
    <n v="0.65"/>
    <s v="* Aplicativo de control de disponibilidad._x000a_*Análisis mensual y_x000a_*Análisis anual."/>
    <s v="Eficiencia"/>
    <s v="cantidad personal operativo reportado como disponible en el turno o sección/cantidad personal asignado en el turno o sección"/>
    <s v="Porcentaje"/>
    <s v="*Estaciones y _x000a_*Central de radio"/>
    <s v="Diario  y mensual"/>
    <s v="Mensual"/>
    <s v=" "/>
    <s v="45%-54%"/>
    <s v="55%-64%"/>
    <s v="&gt;=65% "/>
    <s v="17 Estaciones, áreas de la UAECOB en la que desempeñan funciones el personal operativo"/>
    <s v="Profesional Sub.Operativa (Disponibilidad de personal)"/>
    <s v="Profesional Sub.Operativa"/>
    <s v="Subdirector Operativo y las 17 estaciones."/>
    <n v="0.65"/>
    <n v="261"/>
    <n v="299"/>
    <n v="0.87290969899665549"/>
    <s v="&gt;"/>
    <s v="EXCELENTE"/>
    <s v="Se evidencia que la disponiblidad de personal está por encima de la meta planteada"/>
    <m/>
    <n v="0.65"/>
    <n v="253"/>
    <n v="298"/>
    <n v="0.84899328859060408"/>
    <s v="&gt;"/>
    <s v="EXCELENTE"/>
    <s v="Se evidencia que la disponiblidad de personal está por encima de la meta planteada"/>
    <m/>
    <n v="0.65"/>
    <n v="253"/>
    <n v="298"/>
    <n v="0.84899328859060408"/>
    <s v="&gt;"/>
    <s v="EXCELENTE"/>
    <s v="Se evidencia que la disponiblidad de personal está por encima de la meta planteada"/>
    <m/>
    <n v="0.85696542539262122"/>
    <n v="0.85696542539262122"/>
    <s v="EXCELENTE"/>
    <n v="0.65"/>
    <n v="160"/>
    <n v="309"/>
    <n v="0.51779935275080902"/>
    <s v="&lt;"/>
    <s v="REGULAR"/>
    <s v="A partir la recopilación de información suministrada por la Central de radio por turno  y a la recepción de novedades de permisos, se realiza un análisis de las diferentes variables, donde los 309  empleados por turno de  las correspondientes compañías el ausentismo es regular  con un porcentaje  del 52%."/>
    <s v="De acuerdo a las diferentes reuniones planteadas por el Subdirector Operativo sobre la concientizacion del alto indice de ausentismo que se estaba presentando se tomo la medida de restringir los permisos para bajar un poco el ausentismo en los dos turnos de las 17 estaciones, la central de comunicaciones y logistica para mejorar los indicadores y la respuesta en la ciudad."/>
    <n v="0.65"/>
    <n v="209"/>
    <n v="309"/>
    <n v="0.6763754045307443"/>
    <s v="&gt;"/>
    <s v="BUENO"/>
    <s v="A partir la recopilación de información suministrada por la Central de radio y a la recepción de novedades de permisos, se realiza un análisis de las diferentes variables, donde los 309  empleados del turno en las correspondientes compañías el ausentismo BAJO. "/>
    <m/>
    <n v="0.65"/>
    <n v="191"/>
    <n v="309"/>
    <n v="0.6181229773462783"/>
    <s v="&gt;="/>
    <s v="BUENO"/>
    <s v="A partir la recopilación de información suministrada por la Central de radio y a la recepción de novedades de permisos, se realiza un análisis de las diferentes variables, donde los 309 empleados en un turno en las correspondientes compañías bajo el ausentismo."/>
    <m/>
    <n v="0.6040992448759438"/>
    <n v="0.6040992448759438"/>
    <s v="BUENO"/>
    <n v="0.65"/>
    <n v="209"/>
    <n v="618"/>
    <n v="0.33818770226537215"/>
    <s v=" &lt;=44%"/>
    <s v="MALO"/>
    <s v="A partir la recopilación de información suministrada por la Central de radio y a la recepción de novedades de permisos, se realiza un análisis de las diferentes variables, donde los 618 empleados empleados en las correspondientes compañías el ausentismo con un alto indice._x000a__x000a_Otro factor importante que se ha estado presentando es la solicitud y aprobación de las licencias no remuneradas, donde se ha visto que ha disminuido el desempeño laboral de los empleados de la UAECOB."/>
    <s v="Concientizar al personal administrativo y operativo el objetivo y la funcionalidad de los permisos; Asi mismo, se esta desarrollando la alternativa de implementar los tres turnos, lo cual, reduciria el porcentaje de ausetismo. "/>
    <n v="0.65"/>
    <n v="225"/>
    <n v="618"/>
    <n v="0.36407766990291263"/>
    <s v=" &lt;=44%"/>
    <s v="MALO"/>
    <s v="A partir la recopilación de información suministrada por la Central de radio y a la recepción de novedades de permisos, se realiza un análisis de las diferentes variables, donde los 618 empleados empleados en las correspondientes compañías el ausentismo con un alto indice._x000a__x000a_Otro factor importante que se ha estado presentando es la solicitud y aprobación de las licencias no remuneradas, donde se ha visto que ha disminuido el desempeño laboral de los empleados de la UAECOB."/>
    <s v="Concientizar al personal administrativo y operativo el objetivo y la funcionalidad de los permisos; Asi mismo, se esta desarrollando la alternativa de implementar los tres turnos, lo cual, reduciria el porcentaje de ausetismo. "/>
    <n v="0.65"/>
    <n v="195"/>
    <n v="618"/>
    <n v="0.3155339805825243"/>
    <s v=" &lt;=44%"/>
    <s v="MALO"/>
    <s v="A partir la recopilación de información suministrada por la Central de radio y a la recepción de novedades de permisos, se realiza un análisis de las diferentes variables, donde los 618 empleados empleados en las correspondientes compañías el ausentismo con un alto indice._x000a__x000a_Otro factor importante que se ha estado presentando es la solicitud y aprobación de las licencias no remuneradas, donde se ha visto que ha disminuido el desempeño laboral de los empleados de la UAECOB."/>
    <m/>
    <n v="0.33926645091693636"/>
    <n v="0.33926645091693636"/>
    <x v="2"/>
    <n v="0.65"/>
    <n v="547"/>
    <n v="608"/>
    <n v="0.89967105263157898"/>
    <s v="&gt;"/>
    <s v="Excelente"/>
    <s v="La disponibilidad de personal durante enero de 2018 fue del 547 unidades para la atención de emergencias."/>
    <m/>
    <n v="0.65"/>
    <n v="560"/>
    <n v="608"/>
    <n v="0.92105263157894735"/>
    <s v="&gt;"/>
    <s v="EXCELENTE"/>
    <s v="La disponibilidad de personal durante febrero de 2018 fue del 560 unidades para la atención de emergencias."/>
    <m/>
    <n v="0.65"/>
    <n v="585"/>
    <n v="608"/>
    <n v="0.96217105263157898"/>
    <s v="&gt;"/>
    <s v="EXCELENTE"/>
    <s v="La disponibilidad de personal durante marzo de 2018 fue del 585 unidades para la atención de emergencias."/>
    <m/>
    <n v="0.92763157894736847"/>
    <n v="0.92763157894736847"/>
    <s v="EXCELENTE"/>
  </r>
  <r>
    <n v="29"/>
    <x v="3"/>
    <s v="Gestión Integral de Incendios"/>
    <s v="6. Subdirección Operativa"/>
    <x v="1"/>
    <s v="Tiempo de respuesta servicios IMER"/>
    <s v="Buscar estrategias que permitan mejorar el tiempo de respuesta durante el año 2018  de acuerdo con  el  Indicador PMR - Meta Plan (tiempo estimado 2018 ≤ 8:30 minutos.)"/>
    <s v="Mensual"/>
    <s v="Tecnológicos,_x000a_Físicos, _x000a_Personal"/>
    <d v="1899-12-30T08:30:00"/>
    <s v="Registro PROCAD Base de datos única información de incidentes de la CCC."/>
    <s v="Eficiencia"/>
    <s v="Promedio tiempos de respuesta  de servicios IMER  "/>
    <s v="Tiempo (minutos)"/>
    <s v="*Registro PROCAD Base de datos única información de incidentes de la CCC."/>
    <s v="Permanente"/>
    <s v="Mensual"/>
    <s v=" &gt; 9:10"/>
    <s v="(&gt; 8:35 y &lt; 9:09)"/>
    <s v="(=8:34)"/>
    <s v="&lt;8:30:00"/>
    <s v="17 Estaciones en las que se desarrollan actividades misionales._x000a_Profesional Apoyo Manejo de Información - Sub. Operativa."/>
    <s v="Profesional Apoyo Manejo de Información - Sub. Operativa."/>
    <s v="Profesional Sub.Operativa"/>
    <s v="Subdirector Operativo y las 17 estaciones."/>
    <n v="0.35416666666666669"/>
    <s v="N/A"/>
    <s v="N/A"/>
    <d v="1899-12-30T10:36:00"/>
    <s v="&gt;"/>
    <s v="MALO "/>
    <s v="El tiempo de atención de servicios se vio afectado en 2:06´ por encima de la meta, dado que existen factores externos que afectan la movilización a las emergencias, dentro de ellos se puede resaltar el aumento del parque automotor de la ciudad."/>
    <s v="En los servicios de INCENDIOS no se tendrán  en cuenta la tipologia forestal, dada la complejidad de la atención de este tipo de servicios."/>
    <n v="0.35416666666666669"/>
    <s v="N/A"/>
    <s v="N/A"/>
    <d v="1899-12-30T09:38:00"/>
    <s v="&gt;"/>
    <s v="MALO "/>
    <s v="El tiempo de atención de servicios se vio afectado en 1:08´ por encima de la meta, dado que existen factores externos que afectan la movilización a las emergencias, dentro de ellos se puede resaltar el aumento del parque automotor de la ciudad."/>
    <s v="En los servicios de INCENDIOS no se tendrán  en cuenta la tipologia forestal, dada la complejidad de la atención de este tipo de servicios."/>
    <n v="0.35416666666666669"/>
    <s v="N/A"/>
    <s v="N/A"/>
    <d v="1899-12-30T10:36:00"/>
    <s v="&gt;"/>
    <s v="MALO "/>
    <s v="El tiempo de atención de servicios se vio afectado en 2:06´ por encima de la meta, dado que existen factores externos que afectan la movilización a las emergencias, dentro de ellos se puede resaltar el aumento del parque automotor de la ciudad."/>
    <s v="En los servicios de INCENDIOS no se tendrán  en cuenta la tipologia forestal, dada la complejidad de la atención de este tipo de servicios."/>
    <d v="1899-12-30T10:16:40"/>
    <d v="1899-12-30T10:16:40"/>
    <s v="MALO"/>
    <d v="1899-12-30T08:30:00"/>
    <s v="N/A"/>
    <s v="N/A"/>
    <d v="1899-12-30T09:33:00"/>
    <s v="&gt;"/>
    <s v="MALO "/>
    <s v="El tiempo de atención de servicios se vio afectado en 1:03´ por encima de la meta, dado que existen factores externos que afectan la movilización a las emergencias, dentro de ellos se puede resaltar el aumento del parque automotor de la ciudad."/>
    <m/>
    <d v="1899-12-30T08:30:00"/>
    <s v="N/A"/>
    <s v="N/A"/>
    <d v="1899-12-30T09:38:00"/>
    <s v="&gt;"/>
    <s v="MALO "/>
    <s v="El tiempo de atención de servicios se vio afectado en 1:08´ por encima de la meta, dado que existen factores externos que afectan la movilización a las emergencias, dentro de ellos se puede resaltar el aumento del parque automotor de la ciudad."/>
    <m/>
    <d v="1899-12-30T08:30:00"/>
    <s v="N/A"/>
    <s v="N/A"/>
    <d v="1899-12-30T10:18:00"/>
    <s v="&gt;"/>
    <s v="MALO "/>
    <s v="El tiempo de atención de servicios se vio afectado en 1:48´ por encima de la meta, dado que existen factores externos que afectan la movilización a las emergencias, dentro de ellos se puede resaltar el aumento del parque automotor de la ciudad."/>
    <s v="Revisar y depurar los servicios IMER del primer nivel de respuesta que requiere oportunidad en la atención."/>
    <d v="1899-12-30T09:49:40"/>
    <d v="1899-12-30T09:49:40"/>
    <s v="MALO"/>
    <s v="≤ 8:30 minutos"/>
    <s v="N/A"/>
    <s v="N/A"/>
    <d v="1899-12-30T10:15:00"/>
    <s v="&gt;"/>
    <s v="MALO "/>
    <s v="El tiempo de atencion de servicios se vio afectado en 1:85´  por encima de la meta, dadas las condiciones de mantenimiento presentadas por algunas de las nuevas máquinas, lo cual redunda en la operatividad."/>
    <s v="Realizar el mantenimiento a las máquinas que lo ameritan,lo antes posible para ponerlas todasen funcionamiento."/>
    <s v="≤ 8:30 minutos"/>
    <s v="N/A"/>
    <s v="N/A"/>
    <d v="1899-12-30T09:55:00"/>
    <s v="&gt;"/>
    <s v="MALO "/>
    <s v="El tiempo de atencion de servicios se vio afectado en 1:25 por encima de la meta, dadas las condiciones de mantenimiento presentadas por algunas de las nuevas máquinas, lo cual redunda en la operatividad."/>
    <s v="Realizar el mantenimiento a las máquinas que lo ameritan,lo antes posible para ponerlas todasen funcionamiento."/>
    <s v="≤ 8:30 minutos"/>
    <s v="N/A"/>
    <s v="N/A"/>
    <d v="1899-12-30T09:19:00"/>
    <s v="&gt;"/>
    <s v="MALO "/>
    <s v="El tiempo de atencion de servicios se vio afectado en 0:89´ por encima de la meta, sin embargo, con respecto al mes anterior redujo 0:36 esa reducción se debe a que algunas de las máquinas fueron puestas en operación nuevamente."/>
    <s v="Realizar el mantenimiento a las máquinas que lo ameritan,  lo antes posible para poner la totalidad en funcionamiento."/>
    <d v="1899-12-30T09:49:40"/>
    <d v="1899-12-30T09:49:40"/>
    <x v="2"/>
    <s v="≤ 8:30 minutos"/>
    <s v="N/A"/>
    <s v="N/A"/>
    <d v="1899-12-30T08:56:00"/>
    <s v="&gt;"/>
    <s v="REGULAR"/>
    <s v="El tiempo de atención de los servicios IMER fue un poco alta comparada con la meta, debido a que algunos de los servicios atendidos tuvieron un tiempo de servicio mayor, lo cual afecto el tiempo meta."/>
    <s v="Se espera que  con la puesta en servicios de las máquinas nuevas que ingresaron en enero de 2018, se reduzca el tiempo a la meta establecida."/>
    <s v="≤ 8:30 minutos"/>
    <s v="N/A"/>
    <s v="N/A"/>
    <d v="1899-12-30T10:00:00"/>
    <s v="&gt;"/>
    <s v="MALO"/>
    <s v="El tiempo de atencion de servicios se vio afectado en 1:70 por encima de la meta. "/>
    <s v="Se reducira el tiempo de servicios con la puesta en marcha de todas las máquinas nuevas."/>
    <s v="≤ 8:30 minutos"/>
    <s v="N/A"/>
    <s v="N/A"/>
    <d v="1899-12-30T09:49:00"/>
    <s v="&gt;"/>
    <s v="MALO"/>
    <s v="El tiempo de atención de los servicios se redujo con respecto al mes anterior."/>
    <s v="Se espera poder contar con todas las máquinas nuevas en servicios para el trimestres siguiente."/>
    <d v="1899-12-30T09:35:00"/>
    <d v="1899-12-30T09:35:00"/>
    <s v="MALO"/>
  </r>
  <r>
    <n v="30"/>
    <x v="3"/>
    <s v="Gestión Integral de Incendios"/>
    <s v="6. Subdirección Operativa"/>
    <x v="0"/>
    <s v="Estadística de atención  de emergencias, incidentes y/o eventos por estación, localidad y fuera del Distrito Capital que fueron atendidos por la UAECOB."/>
    <s v="Establecer la frecuencia, tipo y cantidad de servicios atendidos por la UAECOB que sirvan de insumos para la toma de decisiones"/>
    <s v="Mensual"/>
    <s v="Tecnológicos,_x000a_Físicos, _x000a_Personal"/>
    <n v="1"/>
    <s v="Base de datos única información de incidentes de la CCC."/>
    <s v="Eficacia"/>
    <s v="Tipo de emergencia  según lo requerido / Total de emergencias atendidos por la UAECOB."/>
    <s v="Porcentaje"/>
    <s v="*Registro PROCAD Base de datos única información de incidentes de la CCC."/>
    <s v="Permanente"/>
    <s v="Mensual"/>
    <s v=" &lt;=50%"/>
    <s v="51%-60%"/>
    <s v="61%-85%"/>
    <s v="86%-100%"/>
    <s v="17 Estaciones en las que se desarrollan actividades misionales._x000a_Profesional Apoyo Manejo de Información - Sub. Operativa."/>
    <s v="Profesional Apoyo Manejo de Información - Sub. Operativa."/>
    <s v="Profesional Sub.Operativa"/>
    <s v="Subdirector Operativo y las 17 estaciones."/>
    <n v="1"/>
    <n v="3311"/>
    <n v="3311"/>
    <n v="1"/>
    <s v="="/>
    <s v="EXCELENTE"/>
    <s v="Se realizó la atención de todos  los servicios de emergencia de acuerdo a la tipologia establecida."/>
    <m/>
    <n v="1"/>
    <n v="3160"/>
    <n v="3160"/>
    <n v="1"/>
    <s v="="/>
    <s v="EXCELENTE"/>
    <s v="Se realizó la atención de todos  los servicios de emergencia de acuerdo a la tipologia establecida."/>
    <m/>
    <n v="1"/>
    <n v="3201"/>
    <n v="3201"/>
    <n v="1"/>
    <s v="="/>
    <s v="EXCELENTE"/>
    <s v="Se realizó la atención de todos  los servicios de emergencia de acuerdo a la tipologia establecida."/>
    <m/>
    <n v="1"/>
    <n v="1"/>
    <s v="EXCELENTE"/>
    <n v="1"/>
    <n v="2796"/>
    <n v="2796"/>
    <n v="1"/>
    <s v="="/>
    <s v="EXCELENTE"/>
    <s v="Se realizó la atención de todos  los servicios de emergencia de acuerdo a la tipologia establecida."/>
    <m/>
    <n v="1"/>
    <n v="3119"/>
    <n v="3119"/>
    <n v="1"/>
    <s v="="/>
    <s v="EXCELENTE"/>
    <s v="Se realizó la atención de todos  los servicios de emergencia de acuerdo a la tipologia establecida."/>
    <m/>
    <n v="1"/>
    <n v="2987"/>
    <n v="2987"/>
    <n v="1"/>
    <s v="="/>
    <s v="EXCELENTE"/>
    <s v="Se realizó la atención de todos  los servicios de emergencia de acuerdo a la tipologia establecida."/>
    <m/>
    <n v="1"/>
    <n v="1"/>
    <s v="EXCELENTE"/>
    <n v="1"/>
    <n v="3153"/>
    <n v="3153"/>
    <n v="1"/>
    <s v="="/>
    <s v="EXCELENTE"/>
    <s v="Se realizó la atención de todos  los servicios de emergencia de acuerdo a la tipologia establecida."/>
    <m/>
    <n v="1"/>
    <n v="2926"/>
    <n v="2926"/>
    <n v="1"/>
    <s v="="/>
    <s v="EXCELENTE"/>
    <s v="Se realizó la atención de todos  los servicios de emergencia de acuerdo a la tipologia establecida."/>
    <m/>
    <n v="1"/>
    <n v="2761"/>
    <n v="2761"/>
    <n v="1"/>
    <s v="="/>
    <s v="Excelente"/>
    <s v="Se realizó la atención de todos  los servicios de emergencia de acuerdo a la tipologia establecida."/>
    <m/>
    <n v="1"/>
    <n v="1"/>
    <x v="0"/>
    <n v="1"/>
    <n v="2735"/>
    <n v="2735"/>
    <n v="1"/>
    <s v="="/>
    <s v="Excelente"/>
    <s v="Se realizo la atención de los servicios de emergencia por tipo durante enero de 2018."/>
    <m/>
    <n v="1"/>
    <n v="3342"/>
    <n v="3342"/>
    <n v="1"/>
    <s v="="/>
    <s v="EXCELENTE"/>
    <s v="Se realizo la atención de los servicios de emergencia por tipo durante febrero de 2018."/>
    <m/>
    <n v="1"/>
    <n v="3470"/>
    <n v="3470"/>
    <n v="1"/>
    <s v="="/>
    <s v="EXCELENTE"/>
    <s v="Se realizo la atención de los servicios de emergencia por tipo durante marzo de 2018."/>
    <m/>
    <n v="1"/>
    <n v="1"/>
    <s v="EXCELENTE"/>
  </r>
  <r>
    <n v="31"/>
    <x v="0"/>
    <s v="Gestión Integrada"/>
    <s v="7. Subdirección de Gestión Corporativa"/>
    <x v="1"/>
    <s v="Cumplimiento de las acciones de los subsistemas"/>
    <s v="Medir el cumplimiento de las acciones planteadas por los subsistemas"/>
    <s v="semestral"/>
    <s v="Personal y Tecnológico (Computador)"/>
    <n v="1"/>
    <s v="Final de cada periodo, después de que los subsistemas hayan realizado su gestión"/>
    <s v="Eficacia"/>
    <s v="(% del promedio de cumplimiento de las acciones reportadas por los subsistemas)"/>
    <s v="Porcentaje"/>
    <s v="Registros evidenciados de las acciones planteadas por los subsistemas"/>
    <s v="Trimestral"/>
    <s v="Trimestral"/>
    <s v="&lt;60 %"/>
    <s v="&gt;60 y &lt; 80"/>
    <s v=" =80 Y &lt;95"/>
    <s v="&gt; 95 %"/>
    <s v="Subsistemas del SIG  que cuenten con indicadores"/>
    <s v="Apoyo SIG"/>
    <s v="Coordinación SIG"/>
    <s v="Directivos, Oficina Asesora de Planeación, coordinadores y referentes del SIG"/>
    <n v="1"/>
    <m/>
    <m/>
    <m/>
    <m/>
    <m/>
    <m/>
    <m/>
    <n v="1"/>
    <m/>
    <m/>
    <m/>
    <m/>
    <m/>
    <m/>
    <m/>
    <n v="1"/>
    <n v="4"/>
    <n v="7"/>
    <n v="0.56999999999999995"/>
    <s v="&lt;60"/>
    <s v="MALO"/>
    <s v=" Basado en la fuente histórica para la medición del indicador, se tomó como base la cantidad de indicadores reportados por los subsistemas al SIG,  el indicador presenta un resultado del 57%, con tendencia a mantenerse con el mismo comportamiento y necesidad de mejora. Se obtiene manera: Gestión ambiental reporta 3 indicadores, de los cuales los tres presentan un resultado de decrecimiento respecto a la meta y el resultado del periodo anterior quedando 0/3, el proceso de gestión documental presenta 2 indicadores con un cumplimiento excelente debido a que las actividades para el indicador se deben ejecutar respecto a la normativa legl aplciable en cuestión de TRD y correspondencia y el proceso de seguridad y salud en el trabajo de los indicadores planteados presenta un excelente cumplimiento en los dos lo cual indica que no se han presentado y reportado accidentes incapacitantes que se vean reflejados en la operación y el bienestar del personal así como un mínimo índice de ausentismo lo que demuestra el compromiso del personal y sentido de pertenencia con la entidad. Se realiza la ssalvedad que se presenta esta medición sin concordancia con la métrica planteada por lo cual de plantea la mejora por medio del FOR-GE-04-02 con la propuesta para la modificación del mismo a la OAP."/>
    <m/>
    <m/>
    <n v="0.56999999999999995"/>
    <s v="MALO"/>
    <n v="1"/>
    <m/>
    <m/>
    <m/>
    <m/>
    <m/>
    <m/>
    <m/>
    <n v="1"/>
    <m/>
    <m/>
    <m/>
    <m/>
    <m/>
    <m/>
    <m/>
    <n v="1"/>
    <m/>
    <m/>
    <m/>
    <m/>
    <m/>
    <m/>
    <m/>
    <m/>
    <s v="No aplica"/>
    <s v="No aplica"/>
    <m/>
    <m/>
    <m/>
    <m/>
    <m/>
    <m/>
    <m/>
    <m/>
    <m/>
    <m/>
    <m/>
    <m/>
    <m/>
    <m/>
    <m/>
    <m/>
    <n v="1"/>
    <n v="6"/>
    <n v="8"/>
    <n v="0.75"/>
    <s v="&gt;60 y &lt; 80"/>
    <s v="Regular"/>
    <s v="Se recibe información de los indicadores de cuatro (4) subsistemas (Gestión Ambiental, Gestión Seguridad en la Infomación, Gestión Documental, Seguridad y Salud en el Trabajo), en total ocho (8) indicadores de los cuales seis (6) tienen un desempeño excelente.Sin embargo, el área de gestión ambiental presenta un desempeño malo en dos (2) de sus indicadores referntes al consumo de servicios públicos, generando una disminución en el desempeño general del SIG. Lo anterior evidencia una situación de alerta para el área de Gestión Ambiental, toda vez que, no obstante se imparten las directrices transversales a la Unidad frente al manejo y conciencia ambiental, es responsabilidad de cada una de las dependencias y estaciones interiorizar dichos lineamientos, ya que como se analizan los resultados de los indicadores, el consumo desmedido e irresponsable de los servicios públicos en las estaciones y en la Sede Comando, se incrementaron durante el segundo trimestre del año."/>
    <s v="Realizar seguimiento a cada una de las actividades propuestas por el área de Gestión Ambiental, para reducir el consumo de servicios públicos._x000a_"/>
    <m/>
    <n v="0.75"/>
    <x v="4"/>
    <m/>
    <m/>
    <m/>
    <m/>
    <m/>
    <m/>
    <m/>
    <m/>
    <m/>
    <m/>
    <m/>
    <m/>
    <m/>
    <m/>
    <m/>
    <m/>
    <s v="No aplica"/>
    <s v="No aplica"/>
    <s v="No aplica"/>
    <s v="No aplica"/>
    <s v="No aplica"/>
    <s v="No aplica"/>
    <s v="No aplica"/>
    <m/>
    <m/>
    <s v="No aplica"/>
    <s v="No aplica"/>
  </r>
  <r>
    <n v="32"/>
    <x v="0"/>
    <s v="Gestión Asuntos Jurídicos"/>
    <s v="7. Subdirección de Gestión Corporativa"/>
    <x v="0"/>
    <s v="Autos impulsados por abogados"/>
    <s v="medir el cumplimiento de la eficacia de los trabajadores de la Oficina de control interno disciplinarios."/>
    <s v="Mensual"/>
    <s v="Personal y Tecnológico (Computador)"/>
    <n v="13"/>
    <s v="El indicador se calcula sobre los procesos impulsados"/>
    <s v="Eficacia"/>
    <s v="Número de procesos impulsados/Número de abogados"/>
    <s v="Numero"/>
    <s v="libro de registro de procesos aperturados._x000a_Tabla de Excel donde resume la gestión de los procesos"/>
    <s v="Mensual"/>
    <s v="Mensual"/>
    <s v="&lt;=7"/>
    <s v="&gt;8 - &lt;11"/>
    <s v="(=)11 y &lt;13"/>
    <s v="(=)13"/>
    <s v="Oficina de Control Interno"/>
    <s v="Asistente Administrativa OCDI"/>
    <s v="Coordinador OCDI"/>
    <s v="Directivos"/>
    <n v="13"/>
    <n v="61"/>
    <n v="3.5"/>
    <n v="17.428571428571427"/>
    <s v="&gt;13"/>
    <s v="EXCELENTE "/>
    <s v="EL COMPROMISO Y LA CONTINUIDAD DE LOS FUNCIOANRIOS DE PLANTA GARANTIZA EL CUMPLIMIENTO DE LAS METAS E INDICADORES DE LA OCDI. LOS 3,5 DEL PROMEDIO DE ABOGADOS ASIGNADOS OCDI, SE CUENTA APARTIR DE LA FECHA DE ACTA DE INICIO DE CADA UNO DE ELLOS."/>
    <s v="CONTRATACIÓN  DE ABOGADOS EXPERTOS EN DISCIPLINARIOS"/>
    <n v="13"/>
    <n v="47"/>
    <n v="4.4000000000000004"/>
    <n v="10.681818181818182"/>
    <s v="&gt;8 - &lt;11"/>
    <s v="REGULAR"/>
    <s v="LA EXPEERTICIA Y EL CONOCIMIENTO  EXIGUO EN DISCIPLINARIOS POR PARTE DE LOS ABOGADOS DIFICULTÓ EL ALCANCE DE LA META INDICADA LOS 4,4 DEL PROMEDIO DE ABOGADOS ASIGNADOS OCDI, SE CUENTA APARTIR DE LA FECHA DE ACTA DE INICIO DE CADA UNO DE ELLOS."/>
    <s v="CONTRATACIÓN  DE ABOGADOS EXPERTOS EN DISCIPLINARIOS"/>
    <n v="13"/>
    <n v="37"/>
    <n v="3.8"/>
    <n v="9.7368421052631575"/>
    <s v="&gt;8 - &lt;11"/>
    <s v="REGULAR"/>
    <s v="LA EXPEERTICIA Y EL CONOCIMIENTO  EXIGUO EN DISCIPLINARIOS POR PARTE DE LOS ABOGADOS DIFICULTÓ EL ALCANCE DE LA META INDICADA LOS 3,8  DEL PROMEDIO DE ABOGADOS ASIGNADOS OCDI, SE CUENTA APARTIR DE LA FECHA DE ACTA DE INICIO DE CADA UNO DE ELLOS."/>
    <s v="DESIGNACION DE ABOGADOS EXPERTOS EN DISCIPLINARIOS"/>
    <n v="12.61574390521759"/>
    <n v="12.61574390521759"/>
    <s v="EXCELENTE"/>
    <n v="13"/>
    <m/>
    <m/>
    <m/>
    <m/>
    <m/>
    <m/>
    <m/>
    <n v="13"/>
    <m/>
    <m/>
    <m/>
    <m/>
    <m/>
    <m/>
    <m/>
    <n v="13"/>
    <n v="108"/>
    <n v="6.3"/>
    <n v="17.142857142857142"/>
    <s v="&gt;=13"/>
    <s v="EXCELENTE"/>
    <s v="Se observa la gestión adelantada por cada uno de los abogados designados para el estudio e impulso de los procesos disciplinarios, toda vez que cumplieron con la expedicion del número de autos fijados por la coordinación de la  Oficina de Control Disciplinario Interno por mes, aun cuando durante el mes de Agosto se contaron solo con dos abogados."/>
    <s v="Mantener el impulso procesal de las actuaciones disciplinarias"/>
    <m/>
    <n v="17.142857142857142"/>
    <s v="EXCELENTE"/>
    <m/>
    <m/>
    <m/>
    <m/>
    <m/>
    <m/>
    <m/>
    <m/>
    <m/>
    <m/>
    <m/>
    <m/>
    <m/>
    <m/>
    <m/>
    <m/>
    <n v="13"/>
    <n v="248"/>
    <n v="18"/>
    <n v="13.777777777777779"/>
    <s v="&gt;=13"/>
    <s v="Excelente"/>
    <s v="Se observa la gestión adelantada por cada uno de los abogados designados para el estudio e impulso de los procesos disciplinarios, toda vez que cumplieron con la expedicion del número de autos fijados por la coordinación de la  Oficina de Control Disciplinario Interno por mes, aun cuando durante el mes de Enero se contó con un abogado menos respecto a los siguientes dos periodos."/>
    <s v="Mantener el impulso procesal de las actuaciones disciplinarias"/>
    <m/>
    <n v="13.777777777777779"/>
    <x v="0"/>
    <m/>
    <m/>
    <m/>
    <m/>
    <m/>
    <m/>
    <m/>
    <m/>
    <m/>
    <m/>
    <m/>
    <m/>
    <m/>
    <m/>
    <m/>
    <m/>
    <n v="13"/>
    <n v="221"/>
    <n v="17"/>
    <n v="13"/>
    <s v="&gt;=13"/>
    <s v="EXCELENTE"/>
    <s v="Se observa la gestión adelantada por cada uno de los abogados designados para el estudio e impulso de los procesos disciplinarios, toda vez que cumplieron con la expedicion del número de autos fijados por la coordinación de la  Oficina de Control Disciplinario Interno por mes, aun cuando durante el mes de Enero se contó con un abogado menos respecto a los siguientes dos periodos."/>
    <s v="Mantener el impulso procesal de las actuaciones disciplinarias"/>
    <m/>
    <n v="13"/>
    <s v="EXCELENTE"/>
  </r>
  <r>
    <n v="33"/>
    <x v="0"/>
    <s v="Gestión Asuntos Jurídicos"/>
    <s v="7. Subdirección de Gestión Corporativa"/>
    <x v="0"/>
    <s v="Tiempo de respuesta para decisión de quejas."/>
    <s v="oportunidad en los tiempos de respuesta"/>
    <s v="Mensual"/>
    <s v="Personal y Tecnológico (Computador)"/>
    <n v="10"/>
    <s v="Inicio, durante y final del proceso que respuesta"/>
    <s v="Eficiencia"/>
    <s v="Número total de procesos/ Promedio dias (fecha de apertura-fecha de acta de reparto)"/>
    <s v="Numero"/>
    <s v="Actas de reparto y libro apertura de procesos."/>
    <s v="Mensual"/>
    <s v="Mensual"/>
    <s v="&gt;15"/>
    <s v="&lt;=15 y &gt;=13"/>
    <s v="&lt;=12 y &gt;=11"/>
    <s v="&lt;=10"/>
    <s v="Oficina de Control Interno"/>
    <s v="Asistente Administrativa OCDI"/>
    <s v="Coordinador OCDI"/>
    <s v="Directivos"/>
    <n v="10"/>
    <n v="49"/>
    <n v="11.16666"/>
    <n v="4.3880623212312369"/>
    <s v="&lt;=12 y &gt;=11"/>
    <s v="BUENO"/>
    <s v=" SE  CUMPLIÓ CON LOS  INDICADORES ESTABLECIDOS PARA EL PERIODO"/>
    <m/>
    <n v="10"/>
    <n v="11"/>
    <n v="8.9166600000000003"/>
    <n v="1.2336457821650708"/>
    <s v="&lt;=10"/>
    <s v="EXCELENTE "/>
    <s v=" SE  CUMPLIÓ CON LOS  INDICADORES ESTABLECIDOS PARA EL PERIODO"/>
    <s v=" "/>
    <n v="10"/>
    <n v="6"/>
    <n v="4.375"/>
    <n v="1.3714285714285714"/>
    <s v="&lt;=10"/>
    <s v="EXCELENTE "/>
    <s v=" SE  CUMPLIÓ CON LOS  INDICADORES ESTABLECIDOS PARA EL PERIODO"/>
    <m/>
    <n v="2.3310455582749596"/>
    <n v="2.3310455582749596"/>
    <s v="EXCELENTE"/>
    <n v="10"/>
    <m/>
    <m/>
    <m/>
    <m/>
    <m/>
    <m/>
    <m/>
    <n v="10"/>
    <m/>
    <m/>
    <m/>
    <m/>
    <m/>
    <m/>
    <m/>
    <n v="10"/>
    <n v="54"/>
    <n v="20"/>
    <n v="2.7"/>
    <s v="&lt;=10"/>
    <s v="EXCELENTE"/>
    <s v="Las quejas allegadas a la OCDI se atendieron dentro de los términos fijados por la Dirección Distrital de Asuntos Disciplinarios (10 días) y sin exceder el término máximo que otorga la Ley 1755, logro alcanzado gracias al seguimiento permanente a la gestión."/>
    <s v="Mantener las acciones adelantadas"/>
    <m/>
    <n v="2.7"/>
    <s v="EXCELENTE"/>
    <m/>
    <m/>
    <m/>
    <m/>
    <m/>
    <m/>
    <m/>
    <m/>
    <m/>
    <m/>
    <m/>
    <m/>
    <m/>
    <m/>
    <m/>
    <m/>
    <n v="10"/>
    <n v="40"/>
    <n v="4.0999999999999996"/>
    <n v="9.7560975609756113"/>
    <s v="&lt;=10"/>
    <s v="Excelente"/>
    <s v="Las quejas allegadas a la OCDI se atendieron dentro de los términos fijados por la Dirección Distrital de Asuntos Disciplinarios (10 días) y sin exceder el término máximo que otorga la Ley 1755, logro alcanzado gracias al seguimiento permanente a la gestión."/>
    <s v="Mantener las acciones adelantadas"/>
    <m/>
    <n v="9.7560975609756113"/>
    <x v="0"/>
    <m/>
    <m/>
    <m/>
    <m/>
    <m/>
    <m/>
    <m/>
    <m/>
    <m/>
    <m/>
    <m/>
    <m/>
    <m/>
    <m/>
    <m/>
    <m/>
    <n v="10"/>
    <n v="25"/>
    <n v="15"/>
    <n v="1.6666666666666667"/>
    <s v="&lt;=10"/>
    <s v="EXCELENTE"/>
    <s v="Las quejas allegadas a la OCDI se atendieron dentro de los términos fijados por la Dirección Distrital de Asuntos Disciplinarios (10 días) y sin exceder el término máximo que otorga la Ley 1755, logro alcanzado gracias al seguimiento permanente a la gestión."/>
    <s v="Mantener las acciones adelantadas"/>
    <m/>
    <n v="1.6666666666666667"/>
    <s v="EXCELENTE"/>
  </r>
  <r>
    <n v="34"/>
    <x v="0"/>
    <s v="Gestión de PQRS"/>
    <s v="7. Subdirección de Gestión Corporativa"/>
    <x v="0"/>
    <s v="Medición del nivel de satisfacción general del ciudadano en los puntos de atención de la UAECOB."/>
    <s v="Medir el nivel de satisfacción en cuanto a tiempo de respuesta, claridad de la información y trato digno. En el punto principal y red CADE"/>
    <s v="Trimestral"/>
    <s v="Personal_x000a_Físicos(Papelería, Espacio adecuado)_x000a_Tecnológicos (encuestas Tabuladas en Excel)"/>
    <n v="0.9"/>
    <s v="Final del ejercicio de atención se mide la satisfacción del ciudadano"/>
    <s v="Eficiencia"/>
    <s v="(% del promedio  de calificación positiva de la encuesta.)"/>
    <s v="Porcentaje"/>
    <s v="Encuestas físicas diligenciadas por la ciudadanía"/>
    <s v="Diaria"/>
    <s v="Trimestral"/>
    <s v="&lt;=75%"/>
    <s v="(&gt;= 76% y &lt; 85%)"/>
    <s v=" =85% Y &lt;95%"/>
    <s v="&gt;=95 %"/>
    <s v="Servicio al Ciudadano Procedimiento Satisfacción Ciudadana"/>
    <s v="Apoyo a la coordinación y _x000a_Coordinador del Área _x000a_"/>
    <s v="Apoyo a la coordinación y _x000a_Coordinador del Área _x000a_"/>
    <s v="Directivos_x000a_Coordinadores _x000a_(Entes de Control Veeduría Distrital y Secretaría general)"/>
    <n v="0.9"/>
    <m/>
    <m/>
    <m/>
    <m/>
    <m/>
    <m/>
    <m/>
    <n v="0.9"/>
    <m/>
    <m/>
    <m/>
    <m/>
    <m/>
    <m/>
    <m/>
    <n v="0.9"/>
    <n v="1"/>
    <n v="0"/>
    <n v="1"/>
    <s v="&gt;=95 %"/>
    <s v="EXCELENTE"/>
    <s v="Para el IV trimestre se presentó una evolución en cuento a la mejora del servicio de atención a la ciudadanía, esta razón consta de que el equipo de trabajo del área se encuentra en condiciones de optimismo, en cuanto a las constantes mesas de trabajo, se tratan todos los temas relacionados con los protocolos de atención e inducción de los aplicativos con los que se atiende a la ciudadanía, de esta manera se cumple con un 100% de satisfacción en la labor desarrollada"/>
    <m/>
    <m/>
    <n v="1"/>
    <s v="EXCELENTE"/>
    <n v="0.9"/>
    <m/>
    <m/>
    <m/>
    <m/>
    <m/>
    <m/>
    <m/>
    <n v="0.9"/>
    <m/>
    <m/>
    <m/>
    <m/>
    <m/>
    <m/>
    <m/>
    <n v="0.9"/>
    <n v="98.99"/>
    <n v="0"/>
    <n v="0.9899"/>
    <s v="&gt;=95 %"/>
    <s v="EXCELENTE"/>
    <s v="Se cumple con la meta establecida durante el periodo de reporte, de acuerdo con las 198 encuestas realizadas, identificando que 196 ciudadanos respondieron positivamente al ejercicio del resultado de la atención presencial en los puntos donde atiende la entidad, por lo anterior, existe un cumplimiento por encima de la meta establecida para el reporte en el tercer trimestre con un 98, 99, el cual bajo 0,3% en relación al II trimestre, este resultado se da por la cantidad de trámites atendidos durante el periodo."/>
    <m/>
    <m/>
    <n v="0.9899"/>
    <s v="EXCELENTE"/>
    <m/>
    <m/>
    <m/>
    <m/>
    <m/>
    <m/>
    <m/>
    <m/>
    <m/>
    <m/>
    <m/>
    <m/>
    <m/>
    <m/>
    <m/>
    <m/>
    <n v="0.9"/>
    <n v="99.1"/>
    <n v="0"/>
    <n v="0.99099999999999999"/>
    <s v="&gt;=95 %"/>
    <s v="Excelente"/>
    <s v="Se cumple con la meta establecida durante el periodo de reporte, de acuerdo con las 144 encuestas realizadas, identificando que 143 ciudadanos respondieron positivamente al ejercicio del resultado de la atención presencial en los puntos donde atiende la entidad, por lo anterior, existe un cumplimiento por encima de la meta establecida para el reporte en el primer trimestre con un 99, 1 superando el I trimestre que fue del 98,2%, a aumentando la satisfacción en un 0,9%"/>
    <m/>
    <m/>
    <n v="0.99099999999999999"/>
    <x v="0"/>
    <m/>
    <m/>
    <m/>
    <m/>
    <m/>
    <m/>
    <m/>
    <m/>
    <m/>
    <m/>
    <m/>
    <m/>
    <m/>
    <m/>
    <m/>
    <m/>
    <n v="0.9"/>
    <n v="98.8"/>
    <n v="0"/>
    <n v="0.98199999999999998"/>
    <s v="&gt;=95 %"/>
    <s v="EXCELENTE"/>
    <s v="Se cumple con la meta establecida durante el periodo de reporte, de acuerdo con las 202 encuestas realizadas, identificando que 198 ciudadanos respondieron positivamente al ejercicio del resultado de la atención presencial en los puntos donde atiende la entidad, por lo anterior, existe un cumplimiento por encima de la meta establecida para el reporte en el primer trimestre con un 98,2%."/>
    <m/>
    <m/>
    <n v="0.98199999999999998"/>
    <s v="EXCELENTE"/>
  </r>
  <r>
    <n v="35"/>
    <x v="0"/>
    <s v="Gestión de PQRS"/>
    <s v="7. Subdirección de Gestión Corporativa"/>
    <x v="1"/>
    <s v="Oportunidad de las respuestas de los PQRS ingresados a la entidad, y serados en el aplicativo SDQS"/>
    <s v="Medir la oportunidad de respuesta al ciudadano, de acuerdo a los tiempos de Ley "/>
    <s v="Trimestral"/>
    <s v="Sistema Distrital de Quejas y Soluciones y recurso humano"/>
    <n v="1"/>
    <s v="Se hace seguimiento durante el proceso de la respuesta de las PQRS"/>
    <s v="Eficiencia"/>
    <s v="Numero de PQRS - SDQS contestadas en los términos de Ley/ Sobre las  PQRS recibidas para la gestión*100"/>
    <s v="Porcentaje"/>
    <s v="Sistemas SDQS Reporte de Gestión "/>
    <s v="Diaria"/>
    <s v="Mensual "/>
    <s v="&lt;=80%"/>
    <s v="(&gt;= 81% y &lt; 89%)"/>
    <s v=" =89% Y &lt;95%"/>
    <s v="&gt;=95 %"/>
    <s v="Servicio al Ciudadano Procedimiento Satisfacción Ciudadana PQRS"/>
    <s v="Apoyo a la coordinación y _x000a_Coordinador del Área _x000a_"/>
    <s v="Apoyo a la coordinación y _x000a_Coordinador del Área _x000a_"/>
    <s v="Directivos_x000a_Coordinadores _x000a_(Entes de Control Veeduría Distrital y Secretaría general)"/>
    <n v="1"/>
    <m/>
    <m/>
    <m/>
    <m/>
    <m/>
    <m/>
    <m/>
    <n v="1"/>
    <m/>
    <m/>
    <m/>
    <m/>
    <m/>
    <m/>
    <m/>
    <n v="1"/>
    <n v="41"/>
    <n v="46"/>
    <n v="0.89130434782608692"/>
    <s v=" =85% Y &lt;90%"/>
    <s v="BUENO"/>
    <s v="De acuerdo a la revisión de la base de datos que remite la Dirección de Calidad del Servicio de la Secretaría General,  se evidencia una particularidad en cuanto a la oportunidad de los requerimientos, en el caso sucede con la Subdirección Operativa quien cerro dos 2 peticiones por fuera de los términos,  durante el trimestre y esto afecta el indicador de oportunidad, razón por la cual se realizó mesa de trabajo con cada dependencia y operativa dando a conocer dicha situación, a fin de quien se mejore la operatividad del cierre de los requerimientos en el SDQS. _x000a_por lo anterior se expresa un porcentaje del 89,13% de efectividad, sin embargo es de aclarar 5 de los actuales requerimientos por cierre se encuentran dentro de los términos legales para dar respuesta ."/>
    <s v="Se realizó mesa de trabajo con los responsables para mejorar el indicador de oportunidad"/>
    <m/>
    <n v="0.89130434782608692"/>
    <s v="BUENO"/>
    <n v="1"/>
    <m/>
    <m/>
    <m/>
    <m/>
    <m/>
    <m/>
    <m/>
    <n v="1"/>
    <m/>
    <m/>
    <m/>
    <m/>
    <m/>
    <m/>
    <m/>
    <n v="1"/>
    <n v="88"/>
    <n v="98"/>
    <n v="0.89795918367346939"/>
    <s v=" =89% Y &lt;95%"/>
    <s v="BUENO"/>
    <s v="Se cumple con las respuestas en términos de Ley, donde se recibió en el trimestre 98 peticiones quedando por responder 10 requerimientos que se encuentran en los tiempos de oportunidad según lo que contempla la norma, cumpliendo con el 90% de las respuestas en mención."/>
    <m/>
    <m/>
    <n v="0.89795918367346939"/>
    <s v="BUENO"/>
    <m/>
    <m/>
    <m/>
    <m/>
    <m/>
    <m/>
    <m/>
    <m/>
    <m/>
    <m/>
    <m/>
    <m/>
    <m/>
    <m/>
    <m/>
    <m/>
    <n v="1"/>
    <n v="118"/>
    <n v="121"/>
    <n v="0.98"/>
    <s v="&gt;=95 %"/>
    <s v="Excelente"/>
    <s v="Se cumple con las respuestas en términos de Ley, donde se recibió en el trimestre 121 peticiones quedando por responder 3 requerimientos que se encuentran en los tiempos de oportunidad según lo que contempla la norma, cumpliendo con el 98% de las respuestas en mención."/>
    <s v="Seguir generando el seguimiento respectivo a la áreas, que deben dar respuesta a través del correo quejasysoluciones@bomberosbogota.gov.co"/>
    <m/>
    <n v="0.98"/>
    <x v="0"/>
    <m/>
    <m/>
    <m/>
    <m/>
    <m/>
    <m/>
    <m/>
    <m/>
    <m/>
    <m/>
    <m/>
    <m/>
    <m/>
    <m/>
    <m/>
    <m/>
    <n v="1"/>
    <n v="92"/>
    <n v="99"/>
    <n v="0.92929292929292928"/>
    <s v=" =89% Y &lt;95%"/>
    <s v="BUENO"/>
    <s v="Se cumple con las respuestas en términos de Ley, quedando por responder 7 requerimientos que se encuentran en los tiempos de oportunidad según lo que contempla la norma "/>
    <s v="Seguir generando el seguimiento respectivo a la áreas, que deben dar respuesta a través del correo quejasysoluciones@bomberosbogota.gov.co"/>
    <m/>
    <n v="0.92929292929292928"/>
    <s v="BUENO"/>
  </r>
  <r>
    <n v="36"/>
    <x v="0"/>
    <s v="Gestión de PQRS"/>
    <s v="7. Subdirección de Gestión Corporativa"/>
    <x v="1"/>
    <s v="Satisfacción ciudadana, frente a la respuesta de fondo "/>
    <s v="Medir la satisfacción ciudadana, frente a la respuesta generada "/>
    <s v="Trimestral"/>
    <s v="Recursos tecnológicos, humanos Sistema distrital de Quejas y Soluciones "/>
    <n v="0.9"/>
    <s v="Final del ejercicio en la respuesta generada"/>
    <s v="Eficacia"/>
    <s v="(% del promedio  de calificación positiva de la encuesta.)"/>
    <s v="Porcentaje"/>
    <s v="Encuesta realizada vía telefónicamente por el área a la ciudadanía"/>
    <s v="Mensual"/>
    <s v="Trimestral"/>
    <s v="&lt;=75%"/>
    <s v="(&gt;=76% y &lt; 85%)"/>
    <s v=" =85% Y &lt;90%"/>
    <s v="&gt;=90 %"/>
    <s v="Servicio al Ciudadano Procedimiento Peticiones, Quejas y Reclamos (PQRS)"/>
    <s v="Apoyo a la coordinación y _x000a_Coordinador del Área _x000a_"/>
    <s v="Apoyo a la coordinación y _x000a_Coordinador del Área _x000a_"/>
    <s v="Directivos_x000a_Coordinadores _x000a_(Entes de Control Veeduría Distrital y Secretaría general)"/>
    <n v="0.9"/>
    <m/>
    <m/>
    <m/>
    <m/>
    <m/>
    <m/>
    <m/>
    <n v="0.9"/>
    <m/>
    <m/>
    <m/>
    <m/>
    <m/>
    <m/>
    <m/>
    <n v="0.9"/>
    <n v="91.666666666666671"/>
    <n v="0"/>
    <n v="0.91700000000000004"/>
    <s v="&gt;=90 %"/>
    <s v="EXCELENTE"/>
    <s v="Teniendo en cuenta la satisfacción general que obtuvo las PQRS-SDQS, es de destacar que los meses de septiembre y noviembre, son los que representan mayor satisfacción con un 100%, el mes de octubre si tuvo una baja en cuento a la coherencia de la respuesta y esto generó una satisfacción del 75% de satisfacción, razón por la cual  al momento de calcular la satisfacción del trimestre la evolución arroja un 91,7%,  sin embargo sigue siendo un buen resultado al final del ejercicio"/>
    <m/>
    <m/>
    <n v="0.91700000000000004"/>
    <s v="EXCELENTE"/>
    <n v="0.9"/>
    <m/>
    <m/>
    <m/>
    <m/>
    <m/>
    <m/>
    <m/>
    <n v="0.9"/>
    <m/>
    <m/>
    <m/>
    <m/>
    <m/>
    <m/>
    <m/>
    <n v="0.9"/>
    <n v="100"/>
    <n v="0"/>
    <n v="1"/>
    <s v="&gt;=90 %"/>
    <s v="EXCELENTE"/>
    <s v="Se cumple con la meta establecida durante el periodo de reporte, de acuerdo a lo que respondieron los ciudadanos, es decir, los encuestados con respuesta positiva constituye a 100% y en comparación al periodo anterior que fue el 98%, se aumento la satisfacción en 2%, en consecuencia se mejoró la respuesta de fondo por parte de las dependencias, hacia la ciudadanía"/>
    <m/>
    <m/>
    <n v="1"/>
    <s v="EXCELENTE"/>
    <m/>
    <m/>
    <m/>
    <m/>
    <m/>
    <m/>
    <m/>
    <m/>
    <m/>
    <m/>
    <m/>
    <m/>
    <m/>
    <m/>
    <m/>
    <m/>
    <n v="0.9"/>
    <n v="99"/>
    <n v="0"/>
    <n v="0.99"/>
    <s v="&gt;=90 %"/>
    <s v="Excelente"/>
    <s v="Se cumple con la meta establecida durante el periodo de reporte, de acuerdo a lo que respondieron los ciudadanos, es decir, los encuestados con respuesta positiva constituye a 99% y en comparación al periodo anterior que fue el 96%, se aumento la satisfacción en 3%, en consecuencia se mejoró la respuesta de fondo por parte de las dependencias, hacia la ciudadanía"/>
    <m/>
    <m/>
    <n v="0.99"/>
    <x v="0"/>
    <m/>
    <m/>
    <m/>
    <m/>
    <m/>
    <m/>
    <m/>
    <m/>
    <m/>
    <m/>
    <m/>
    <m/>
    <m/>
    <m/>
    <m/>
    <m/>
    <n v="0.9"/>
    <n v="96"/>
    <n v="0"/>
    <n v="0.96"/>
    <s v="&gt;=90 %"/>
    <s v="EXCELENTE"/>
    <s v="Se cumple con la meta establecida durante el periodo de reporte, de acuerdo a lo que respondieron los ciudadanos, es decir, los encuenstados con respuesta positiva constituye a 31,7, respondiendo a satisfacción con un 96% de favorabilidad durante este trimestre de reporte."/>
    <m/>
    <m/>
    <n v="0.96"/>
    <s v="EXCELENTE"/>
  </r>
  <r>
    <n v="37"/>
    <x v="0"/>
    <s v="Gestión Administrativa"/>
    <s v="7. Subdirección de Gestión Corporativa"/>
    <x v="0"/>
    <s v="Reducción en el Consumo de agua "/>
    <s v="Cuanto reduzco en consumo de agua en las instalaciones de las UAECOB"/>
    <s v="Bimestral"/>
    <s v="reportes empresas prestadoras de servicios"/>
    <n v="0.02"/>
    <s v="Final de mes según reporte de consumo"/>
    <s v="Eficiencia"/>
    <s v=" (1-( sumatoria del consumo de las estaciones  actual/ sumatoria del consumo del periodo anterior))"/>
    <s v="Porcentaje"/>
    <s v="Empresa de acueducto y alcantarillado mediante el reporte bimestral"/>
    <s v="bimestral"/>
    <s v="bimestral"/>
    <s v="&lt;1%"/>
    <s v="(&gt; 1% y &lt;2%)"/>
    <n v="0.02"/>
    <s v="&gt;2%"/>
    <s v="Gestión Ambiental"/>
    <s v="Profesional de Gestión Ambiental"/>
    <s v="Coordinación de Gestión Ambiental"/>
    <s v="Profesional de Gestión Ambienta, Coordinación de Gestión Ambiental, Control Interno, Oficina Asesora de Planeación, Entes de Control, Gestión Administrativa"/>
    <n v="0.02"/>
    <m/>
    <m/>
    <m/>
    <m/>
    <m/>
    <m/>
    <m/>
    <n v="0.02"/>
    <n v="4371"/>
    <n v="4112"/>
    <n v="-6.2986381322957197E-2"/>
    <s v="(&gt;=) "/>
    <s v="MALO"/>
    <s v="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_x000a_Es de precisar que el consumo reportado corresponde al periodo de septiembre a noviembre de2018 (actual) y el mayo a julio de 2018 (anterior), teniendo como resultado un aumento del 6%, frente al consumo anterior._x000a_"/>
    <s v="Realizar mantenimiento preventivo y/o correctivo al sistema hidráulico de las estaciones"/>
    <n v="0.02"/>
    <m/>
    <m/>
    <m/>
    <m/>
    <m/>
    <m/>
    <m/>
    <m/>
    <n v="-6.2986381322957197E-2"/>
    <s v="MALO"/>
    <n v="0.02"/>
    <n v="3830"/>
    <n v="4052"/>
    <n v="5.478775913129319E-2"/>
    <s v="&gt;2%"/>
    <s v="EXCELENTE"/>
    <s v="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_x000a_Es de precisar que el consumo reportado corresponde al periodo de Mayo – Julio de 2018 (actual) y el Marzo – mayo de 2018 (anterior), teniendo como resultado una disminución del 5%, frente al consumo anterior._x000a_"/>
    <s v="Solicitar a las diferentes estaciones, el oportuno reporte de fugas y goteos presentados en las instalaciones hidráulicas en cada estación, al área de infraestructura a través del correo locativas@bomberosbogota.gov.co. "/>
    <n v="0.02"/>
    <m/>
    <m/>
    <m/>
    <m/>
    <m/>
    <m/>
    <m/>
    <n v="0.02"/>
    <n v="4112"/>
    <n v="3830"/>
    <n v="-7.3629242819843288E-2"/>
    <s v="&gt;2%"/>
    <s v="MALO"/>
    <s v="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_x000a_Es de precisar que el consumo reportado corresponde al periodo de 2018 (actual) y el Mayo – Julio de 2018 (anterior), teniendo como resultado un aumento del 7%, frente al consumo anterior._x000a_"/>
    <s v="Las fugas reportadas, en algunas de las estaciones, las cuales se informaron al área de infraestructura para su corrección."/>
    <n v="-9.420741844275049E-3"/>
    <n v="-9.420741844275049E-3"/>
    <s v="MALO"/>
    <m/>
    <m/>
    <m/>
    <m/>
    <m/>
    <m/>
    <m/>
    <m/>
    <n v="0.02"/>
    <n v="4052"/>
    <n v="4237"/>
    <n v="4.3662969081897596E-2"/>
    <s v="&gt;2%"/>
    <s v="EXCELENTE"/>
    <s v="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_x000a_Es de precisar que el consumo reportado corresponde al periodo de enero a marzo y marzo mayo de 2018._x000a_Se presentó un ahorro del 4% en el consumo de agua, lo anterior corresponde al reforzamiento de la campaña de ahorro y uso eficiente del agua, así como el mantenimiento y control de fugas y goteos en la baterías de baños y sanitarios._x000a_"/>
    <s v="Actualizar el inventario de los sistemas ahorradores del sistema hidrosanitario de la UAECOB, para solicitar al área de infraestructura el cambio e instalación en aquellos que se requieran, así mismo revisión y reparación de las fugas y goteos en las instalaciones de las instalaciones de la entidad._x000a_Fortalecer la campaña de ahorro y uso eficiente de agua._x000a_"/>
    <m/>
    <m/>
    <m/>
    <m/>
    <m/>
    <m/>
    <m/>
    <m/>
    <m/>
    <n v="4.3662969081897596E-2"/>
    <x v="2"/>
    <m/>
    <m/>
    <m/>
    <m/>
    <m/>
    <m/>
    <m/>
    <m/>
    <n v="0.02"/>
    <n v="4091"/>
    <n v="3931"/>
    <n v="-4.0702111422030063E-2"/>
    <s v="(&gt;=)"/>
    <s v="MALO"/>
    <s v="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_x000a_Es de precisar  que el consumo reportado corresponde al periodo de septiembre a noviembre de 2017 y el periodo de noviembre de 2017 a enero de 2018.  Para los meses posteriores no  se han generado facturas."/>
    <s v="Actualizar el inventario de los sistemas ahorradores  del sistema hidrosanitario de la UAECOB, para solicitar al área de infraestructura el cambio  e instalación  en aquellos que se requieran, así mismo revisión y reparación de las fugas y goteos en las instalaciones de las instalaciones de la entidad._x000a_Fortalecer la campaña de ahorro y uso eficiente de agua._x000a_"/>
    <m/>
    <m/>
    <m/>
    <m/>
    <m/>
    <m/>
    <m/>
    <m/>
    <m/>
    <n v="-4.0702111422030063E-2"/>
    <s v="MALO"/>
  </r>
  <r>
    <n v="38"/>
    <x v="0"/>
    <s v="Gestión Administrativa"/>
    <s v="7. Subdirección de Gestión Corporativa"/>
    <x v="0"/>
    <s v="Reducción en el Consumo de energía"/>
    <s v="Cuanto reduzco en consumo de energía en las instalaciones de las UAECOB"/>
    <s v="Bimestral"/>
    <s v="reportes empresas prestadoras de servicios"/>
    <n v="0.02"/>
    <s v="Final de mes según reporte de consumo"/>
    <s v="Eficiencia"/>
    <s v=" (1-( sumatoria del consumo de las estaciones  actual/ sumatoria del consumo del periodo anterior))"/>
    <s v="Porcentaje"/>
    <s v="Codensa_x000a_Reporte Mensual"/>
    <s v="Mensual"/>
    <s v="bimestral"/>
    <s v="&lt;1%"/>
    <s v="(&gt; 1% y &lt;2%)"/>
    <n v="0.02"/>
    <s v="&gt;2%"/>
    <s v="Gestión Ambiental"/>
    <s v="Profesional de Gestión Ambiental"/>
    <s v="Coordinación de Gestión Ambiental"/>
    <s v="Profesional de Gestión Ambienta, Coordinación de Gestión Ambiental, Control Interno, Oficina Asesora de Planeación, Entes de Control, Gestión Administrativa"/>
    <n v="0.02"/>
    <n v="106048"/>
    <n v="99967"/>
    <n v="-6.083007392439499E-2"/>
    <s v="(&gt;=)"/>
    <s v="MALO"/>
    <s v="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_x000a_Es de precisar que el consumo reportado corresponde al periodo de octubre de 2018 (actual) y agosto de 2018 (anterior), teniendo como resultado un aumento del 6%, frente al consumo anterior. Debido al cambio de computadores e impresoras en el edificio comando y la mala práctica de no apagar los equipos después de la jornada, laboral por parte de los funcionarios y contratistas, reporte dado por la empresa de vigilancia_x000a_"/>
    <s v="Fortalecer la campaña de ahorro y uso eficiente de energía._x000a_Se van a apagar las luces en los sectores que la luz natural, permita."/>
    <n v="0.02"/>
    <m/>
    <m/>
    <m/>
    <m/>
    <m/>
    <m/>
    <m/>
    <n v="0.02"/>
    <n v="97948"/>
    <n v="106048"/>
    <n v="7.6380506940253445E-2"/>
    <s v=" (&lt;=)"/>
    <s v="EXCELENTE"/>
    <s v="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_x000a_Es de precisar que el consumo reportado corresponde al periodo de diciembre de 2018 (actual) y octubre de 2018 (anterior), teniendo como resultado una disminución del 8%, frente al consumo anterior. _x000a_"/>
    <s v="Fortalecer la campaña de ahorro y uso eficiente de energía._x000a_Se van a apagar las luces en los sectores que la luz natural, permita."/>
    <m/>
    <n v="7.6380506940253445E-2"/>
    <s v="EXCELENTE"/>
    <n v="0.02"/>
    <n v="96019"/>
    <n v="99323"/>
    <n v="3.3265205440834444E-2"/>
    <s v="&gt;2%"/>
    <s v="EXCELENTE"/>
    <s v="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_x000a_Es de precisar que el consumo reportado corresponde al periodo de julio de 2018 (actual) y junio de 2018 (anterior), teniendo como resultado una disminución del 3%, frente al consumo anterior._x000a_"/>
    <s v="Continuar  con la sesibilización, frente al ahorro y consumo."/>
    <n v="0.02"/>
    <n v="99967"/>
    <n v="96019"/>
    <n v="-4.1116862287672307E-2"/>
    <s v="&lt;1%"/>
    <s v="MALO"/>
    <s v="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_x000a_Es de precisar que el consumo reportado corresponde al periodo de agosto de 2018 (actual) y julio de 2018 (anterior), teniendo como resultado un aumento del 4%, frente al consumo anterior. Debido al cambio de computadores e impresoras en el edificio comando y la mala práctica de no apagar los equipos después de la jornada, laboral por parte de los funcionarios y contratistas, reporte dado por la empresa de vigilancia_x000a_"/>
    <s v="Fortalecer la campaña de ahorro y uso eficiente de energía._x000a_Se van a apagar las luces en los sectores que la luz natural, permita."/>
    <n v="0.02"/>
    <m/>
    <m/>
    <m/>
    <m/>
    <m/>
    <m/>
    <m/>
    <n v="-3.9258284234189311E-3"/>
    <n v="-3.9258284234189311E-3"/>
    <s v="MALO"/>
    <m/>
    <m/>
    <m/>
    <m/>
    <m/>
    <m/>
    <m/>
    <m/>
    <n v="0.02"/>
    <n v="97835"/>
    <n v="89197"/>
    <n v="-9.6841822034373415E-2"/>
    <s v="&lt;1%"/>
    <s v="MALO"/>
    <s v="Debido al cambio de computadores e impresoras en el edificio comando y la mala práctica de no apagar los equipos después de la jornada, laboral por parte de los funcionarios y contratistas, reporte dado por la empresa de vigilancia"/>
    <s v="Fortalecer la campaña de ahorro y uso eficiente de energía._x000a_Se van a apagar las luces en los sectores que la luz natural, permita."/>
    <m/>
    <m/>
    <m/>
    <m/>
    <m/>
    <m/>
    <m/>
    <m/>
    <m/>
    <n v="-9.6841822034373415E-2"/>
    <x v="2"/>
    <m/>
    <m/>
    <m/>
    <m/>
    <m/>
    <m/>
    <m/>
    <m/>
    <n v="0.02"/>
    <n v="88012"/>
    <n v="75006"/>
    <n v="-0.17339946137642315"/>
    <s v="(&gt;=)"/>
    <s v="MALO"/>
    <s v="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
    <s v="Actualizar el inventario de los sistemas ahorradores  del sistema de luminarias de la UAECOB, para solicitar al área de infraestructura el cambio  e instalación  en aquellos que se requieran._x000a_Fortalecer la campaña de ahorro y uso eficiente de energía._x000a_"/>
    <m/>
    <m/>
    <m/>
    <m/>
    <m/>
    <m/>
    <m/>
    <m/>
    <m/>
    <n v="-0.17339946137642315"/>
    <s v="MALO"/>
  </r>
  <r>
    <n v="39"/>
    <x v="0"/>
    <s v="Gestión Administrativa"/>
    <s v="7. Subdirección de Gestión Corporativa"/>
    <x v="0"/>
    <s v="Reducción en el Consumo de gas "/>
    <s v="Cuanto reduzco en consumo de gases las instalaciones de las UAECOB"/>
    <s v="Bimestral"/>
    <s v="reportes empresas prestadoras de servicios"/>
    <n v="0.02"/>
    <s v="Final de mes según reporte de consumo"/>
    <s v="Eficiencia"/>
    <s v=" (1-( sumatoria del consumo de las estaciones  actual/ sumatoria del consumo del periodo anterior))"/>
    <s v="Porcentaje"/>
    <s v="Gas Natural_x000a_Reporte Mensual"/>
    <s v="Mensual"/>
    <s v="bimestral"/>
    <s v="&lt;1%"/>
    <s v="(&gt; 1% y &lt;2%)"/>
    <n v="0.02"/>
    <s v="&gt;2%"/>
    <s v="Gestión Ambiental"/>
    <s v="Profesional de Gestión Ambiental"/>
    <s v="Coordinación de Gestión Ambiental"/>
    <s v="Profesional de Gestión Ambienta, Coordinación de Gestión Ambiental, Control Interno, Oficina Asesora de Planeación, Entes de Control, Gestión Administrativa"/>
    <n v="0.02"/>
    <n v="4507"/>
    <n v="4363"/>
    <n v="-3.3004813201925387E-2"/>
    <s v="(&gt;=)"/>
    <s v="MALO"/>
    <s v="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_x000a_Es de precisar que el consumo reportado corresponde al periodo de octubre de 2018 (actual) y agosto de 2018 (anterior), teniendo como resultado un incremento del 3% frente al consumo anterior, debido a que la caldera debido a que entro en funcionamiento parcial la caldera ubicada en la estación de Kennedy._x000a_"/>
    <s v="Fortalecer la campaña de ahorro y uso eficiente de energía._x000a_Se van a apagar las luces en los sectores que la luz natural, permita."/>
    <n v="0.02"/>
    <m/>
    <m/>
    <m/>
    <m/>
    <m/>
    <m/>
    <m/>
    <n v="0.02"/>
    <n v="3718"/>
    <n v="4501"/>
    <n v="0.17396134192401691"/>
    <s v=" (&lt;=)"/>
    <s v="EXCELENTE"/>
    <s v="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_x000a_Es de precisar que el consumo reportado corresponde al periodo de diciembre de 2018 (actual) y octubre de 2018 (anterior), teniendo como resultado una disminución del 17% frente al consumo anterior, debido a que la caldera debido a que caldera ubicada en la estación de Kennedy está en mantenimiento._x000a_"/>
    <s v="Continuar  con la sesibilización, frente al ahorro y consumo."/>
    <m/>
    <n v="0.17396134192401691"/>
    <s v="EXCELENTE"/>
    <n v="0.02"/>
    <n v="6806"/>
    <n v="6912"/>
    <n v="1.533564814814814E-2"/>
    <s v="&gt;2%"/>
    <s v="EXCELENTE"/>
    <s v="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_x000a_Es de precisar que el consumo reportado corresponde al periodo de julio de 2018 (actual) y mayo de 2018 (anterior), teniendo como resultado una disminución del 2%, frente al consumo anterior._x000a_"/>
    <s v="Continuar  con la sesibilización, frente al ahorro y consumo."/>
    <n v="0.02"/>
    <n v="4363"/>
    <n v="6806"/>
    <n v="0.35894798707023212"/>
    <s v="&gt;2%"/>
    <s v="EXCELENTE"/>
    <s v="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_x000a_Es de precisar que el consumo reportado corresponde al periodo de agosto de 2018 (actual) y julio de 2018 (anterior), teniendo como resultado una disminución del 36%, frente al consumo anterior, debido a que la caldera no funciono al 100% de su capacidad, por la fallas que presenta la motobomba._x000a_"/>
    <s v="Continuar  con la sesibilización, frente al ahorro y consumo."/>
    <n v="0.02"/>
    <m/>
    <m/>
    <m/>
    <m/>
    <m/>
    <m/>
    <m/>
    <n v="0.18714181760919013"/>
    <n v="0.18714181760919013"/>
    <s v="EXCELENTE"/>
    <m/>
    <m/>
    <m/>
    <m/>
    <m/>
    <m/>
    <m/>
    <m/>
    <n v="0.02"/>
    <n v="6912"/>
    <n v="6529"/>
    <n v="-5.8661357022514959E-2"/>
    <s v="&lt;1%"/>
    <s v="MALO"/>
    <s v="El consumo de gas para este periodo, la ejecución del contrato No.  419 de 2017, contempló más estaciones, lo cual incide directamente en el aumento del consumo, esperando se estabilice una vez finalice el contrato."/>
    <s v="Fortalecer la campaña para incentivar el ahorro y uso eficiente del gas natural, con una correcta utilización de los gasodomésticos en cada una de las estaciones."/>
    <m/>
    <m/>
    <m/>
    <m/>
    <m/>
    <m/>
    <m/>
    <m/>
    <m/>
    <n v="-5.8661357022514959E-2"/>
    <x v="2"/>
    <m/>
    <m/>
    <m/>
    <m/>
    <m/>
    <m/>
    <m/>
    <m/>
    <n v="0.02"/>
    <n v="2866"/>
    <n v="2846"/>
    <n v="-7.0274068868587669E-3"/>
    <s v="(&gt;=)"/>
    <s v="MALO"/>
    <s v="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
    <s v="Verificar  el avance del contrato No.  419 de 2017, en cuanto al cambio de gasodomésticos deteriorados por nuevos. Así mismo es de precisar que con este contrato, se están adecuando e instalando mayor número de calentadores en las sedes de la entidad, para satisfacer las necesidades del cuerpo uniformado, razón por la cual se evidencia un aumentando en el  consumo  de gas.  Es importante que una vez finalizada la ejecución del contrato y se estandarice  el consumo, se puede empezar a realizar un análisis real  del consumo de este servicio."/>
    <m/>
    <m/>
    <m/>
    <m/>
    <m/>
    <m/>
    <m/>
    <m/>
    <m/>
    <n v="-7.0274068868587669E-3"/>
    <s v="MALO"/>
  </r>
  <r>
    <n v="40"/>
    <x v="0"/>
    <s v="Gestión Financiera"/>
    <s v="7. Subdirección de Gestión Corporativa"/>
    <x v="0"/>
    <s v="Cuentas rechazadas por el área financiera"/>
    <s v="verificar el cumplimiento de los requisitos para la presentación y tramite de las cuentas de cobro de la UAECOB"/>
    <s v="Mensual"/>
    <s v="Personal de área_x000a_Herramientas Informáticas"/>
    <n v="0.01"/>
    <s v="Final del ejercicio cuando se revisa y se tramita las cuentas de cobro"/>
    <s v="Eficacia"/>
    <s v="(Cuentas rechazadas / Cuentas radicadas)*100"/>
    <s v="Porcentaje"/>
    <s v="Financiera, lista de chequeo y se registra en Excel para tramite de devolución"/>
    <s v="Mensual"/>
    <s v="Mensual"/>
    <s v="&gt; 4%"/>
    <s v="&gt;1% y &lt; 4%"/>
    <n v="0.01"/>
    <s v="&lt;1%"/>
    <s v="Pagos"/>
    <s v="Profesional Especializado Financiera"/>
    <s v="Profesional Especializado Financiera"/>
    <s v="Dirección y Subdirección Gestión Corporativa, SIG"/>
    <n v="0.01"/>
    <n v="0"/>
    <n v="363"/>
    <n v="0"/>
    <s v="&lt;1%"/>
    <s v="EXCELENTE"/>
    <s v="En este mes no se presentaron devoluciones por escrito, dado que las correciones solicitadas por correo fueron tramitadas en su momento."/>
    <m/>
    <n v="0.01"/>
    <n v="0"/>
    <n v="379"/>
    <n v="0"/>
    <s v="&lt;1%"/>
    <s v="EXCELENTE"/>
    <s v="En noviembre no se efectuó devoluciones por parte del área, las correciones solicitadas se efectuaron via correo y fueron tramitadas en su momento."/>
    <m/>
    <n v="0.01"/>
    <n v="2"/>
    <n v="390"/>
    <n v="5.1282051282051282E-3"/>
    <s v="&lt;1%"/>
    <s v="EXCELENTE"/>
    <s v="Al cierre de la vigencia se efectuaron dos devoluciones por escrito por parte del área, las demas correciones solicitadas via correo fueron tramitadas en su momento."/>
    <m/>
    <n v="1.7094017094017094E-3"/>
    <n v="1.7094017094017094E-3"/>
    <s v="EXCELENTE"/>
    <n v="0.01"/>
    <n v="2"/>
    <n v="308"/>
    <n v="6.4935064935064939E-3"/>
    <s v="&lt;1%"/>
    <s v="EXCELENTE"/>
    <s v="En el mes de Julio se presentaron dos rechazos por parte del área Financiera en este mes, las demas correciones solicitadas via correo fueron tramitadas en su momento.   "/>
    <m/>
    <n v="0.01"/>
    <n v="0"/>
    <n v="292"/>
    <n v="0"/>
    <s v="&lt;1%"/>
    <s v="EXCELENTE"/>
    <s v="En agosto no se presentó devoluciones por escrito por parte del área, las correciones solicitadas via correo fueron tramitadas en su momento."/>
    <m/>
    <n v="0.01"/>
    <n v="1"/>
    <n v="323"/>
    <n v="3.0959752321981426E-3"/>
    <s v="&lt;1%"/>
    <s v="EXCELENTE"/>
    <s v="En este mes se presentó una devolución por escrito por parte del área, teniendo en cuenta que esta correción solicitada por correo no fue tramitada en su momento."/>
    <m/>
    <n v="3.1964939085682119E-3"/>
    <n v="3.1964939085682119E-3"/>
    <s v="EXCELENTE"/>
    <n v="0.01"/>
    <n v="2"/>
    <n v="400"/>
    <n v="5.0000000000000001E-3"/>
    <s v="&lt;1%"/>
    <s v="EXCELENTE"/>
    <s v="En lo que respecta al mes de abril se efectuó dos devoluciones por escrito por parte del área, teniendo en cuenta que la corrección solicitada no fue tramitada en su momento."/>
    <m/>
    <n v="0.01"/>
    <n v="0"/>
    <n v="347"/>
    <n v="0"/>
    <s v="&lt;1%"/>
    <s v="EXCELENTE"/>
    <s v="Para el mes de mayo no se efectuaron devoluciones por escrito por parte del área, las correciones solicitadas por correo fueron tramitadas en su momento."/>
    <m/>
    <n v="0.01"/>
    <n v="1"/>
    <n v="382"/>
    <n v="2.617801047120419E-3"/>
    <s v="&lt;1%"/>
    <s v="Excelente"/>
    <s v="En junio fue necesario efectuar una devolución por escrito por parte del área, las demas correcciones solicitadas por correo se tramitaron en su momento."/>
    <m/>
    <n v="2.5392670157068065E-3"/>
    <n v="2.5392670157068065E-3"/>
    <x v="0"/>
    <n v="0.01"/>
    <n v="0"/>
    <n v="10"/>
    <n v="0"/>
    <s v="&lt;1"/>
    <s v="Excelente"/>
    <s v="En el mes de enero no se presentaron rechazos por parte del área Financiera, lo anterior teniendo en cuenta que en este mes no se tramitan cuentas por cuanto las reservas se aprueban a final de mes"/>
    <m/>
    <n v="0.01"/>
    <n v="0"/>
    <n v="532"/>
    <n v="0"/>
    <s v="&lt;1%"/>
    <s v="EXCELENTE"/>
    <s v="En este mes no se presentó devoluciones por escrito por parte del área, teniendo en cuenta que las correciones solicitadas por correo fuerón tramitadas en su momento."/>
    <m/>
    <n v="0.01"/>
    <n v="0"/>
    <n v="421"/>
    <n v="0"/>
    <s v="&lt;1"/>
    <s v="EXCELENTE"/>
    <s v="En el mes marzo no se presentó devolución por escrito por parte del área, teniendo en cuenta que las correciones solicitadas por correo no fue tramitada en su momento."/>
    <m/>
    <n v="0"/>
    <n v="0"/>
    <s v="EXCELENTE"/>
  </r>
  <r>
    <n v="41"/>
    <x v="0"/>
    <s v="Gestión Financiera"/>
    <s v="7. Subdirección de Gestión Corporativa"/>
    <x v="0"/>
    <s v="Pagos de cuentas de cobro rechazados por la tesorería distrital"/>
    <s v="Revisar y mantener actualizado los datos y estado de las cuentas bancarias minimizar el rechazo de los pagos."/>
    <s v="Mensual"/>
    <s v="Personal de área_x000a_Herramientas Informáticas"/>
    <n v="0.01"/>
    <s v="Final del ejercicio cuando se revisa y se tramita las cuentas de cobro"/>
    <s v="Eficacia"/>
    <s v="(Cuentas rechazadas de pago por la Tesorería Distrital / Cuentas radicadas)*100"/>
    <s v="Porcentaje"/>
    <s v="Reporte de las cuentas no pagadas por la tesorería Distrital"/>
    <s v="Mensual"/>
    <s v="Mensual"/>
    <s v="&gt; 4%"/>
    <s v="&gt;1% y &lt; 4%"/>
    <n v="0.01"/>
    <s v="&lt;1%"/>
    <s v="Pagos"/>
    <s v="Profesional Especializado Financiera"/>
    <s v="Profesional Especializado Financiera"/>
    <s v="Tesorería Distrital, Dirección y Subdirección Gestión Corporativa, SIG"/>
    <n v="0.01"/>
    <n v="4"/>
    <n v="363"/>
    <n v="1.1019283746556474E-2"/>
    <s v="&gt;1% y &lt; 4%"/>
    <s v="REGULAR"/>
    <s v="Para el mes de octubre se presentó cuatro rechazos por parte de la Tesoreria Distrital, por cambio de cuenta, por tope y por inexistencia."/>
    <m/>
    <n v="0.01"/>
    <n v="1"/>
    <n v="379"/>
    <n v="2.6385224274406332E-3"/>
    <s v="&lt;1%"/>
    <s v="EXCELENTE"/>
    <s v="En noviembre se presentó un rechazo por parte de la Tesoreria Distrital, excede el tope maximo de la cuenta."/>
    <m/>
    <n v="0.01"/>
    <n v="2"/>
    <n v="388"/>
    <n v="5.1546391752577319E-3"/>
    <s v="&lt;1%"/>
    <s v="EXCELENTE"/>
    <s v="La Tesoreria Distrital en el mes de diciembre generó dos rechazos por cuenta invalida y excede el tope maximo de la cuenta."/>
    <m/>
    <n v="6.2708151164182794E-3"/>
    <n v="6.2708151164182794E-3"/>
    <s v="EXCELENTE"/>
    <n v="0.01"/>
    <n v="0"/>
    <n v="306"/>
    <n v="0"/>
    <s v="&lt;1%"/>
    <s v="EXCELENTE"/>
    <s v="En este mes no se presentó ningun rechazo por parte de la Tesoreria."/>
    <m/>
    <n v="0.01"/>
    <n v="0"/>
    <n v="292"/>
    <n v="0"/>
    <s v="&lt;1%"/>
    <s v="EXCELENTE"/>
    <s v="En lo que respecta a este mes de agosto no se presentó ningun rechazo por parte de la Tesoreria Distrital."/>
    <m/>
    <n v="0.01"/>
    <n v="0"/>
    <n v="322"/>
    <n v="0"/>
    <s v="&lt;1%"/>
    <s v="EXCELENTE"/>
    <s v="En septiembre no se presentó rechazos por parte de la Tesoreria Distrital."/>
    <m/>
    <n v="0"/>
    <n v="0"/>
    <s v="EXCELENTE"/>
    <n v="0.01"/>
    <n v="1"/>
    <n v="398"/>
    <n v="2.5125628140703518E-3"/>
    <s v="&lt;1%"/>
    <s v="EXCELENTE"/>
    <s v="Para el mes de abril se presentó un rechazo por parte de la Tesoreria Distrital, por cuenta erronea."/>
    <m/>
    <n v="0.01"/>
    <n v="0"/>
    <n v="347"/>
    <n v="0"/>
    <s v="&lt;1%"/>
    <s v="EXCELENTE"/>
    <s v="En mayo no se presentó rechazos por parte de la Tesoreria Distrital."/>
    <m/>
    <n v="0.01"/>
    <n v="1"/>
    <n v="381"/>
    <n v="2.6246719160104987E-3"/>
    <s v="&lt;1%"/>
    <s v="Excelente"/>
    <s v="Respecto al mes de junio se presentó un rechazo por parte de la Tesoreria Distrital por cuenta cancelada."/>
    <m/>
    <n v="1.712411576693617E-3"/>
    <n v="1.712411576693617E-3"/>
    <x v="0"/>
    <n v="0.01"/>
    <n v="0"/>
    <n v="10"/>
    <n v="0"/>
    <s v="&lt;1"/>
    <s v="Excelente"/>
    <s v="No se presentó ningun rechazo por parte de la Tesoreria en enero"/>
    <m/>
    <n v="0.01"/>
    <n v="3"/>
    <n v="535"/>
    <n v="5.6074766355140183E-3"/>
    <s v="&lt;1%"/>
    <s v="EXCELENTE"/>
    <s v="Se presentaron tres rechazos por parte de la Tesoreria en febrero, por cuentas inactivas."/>
    <m/>
    <n v="0.01"/>
    <n v="0"/>
    <n v="421"/>
    <n v="0"/>
    <s v="&lt;1%"/>
    <s v="EXCELENTE"/>
    <s v="En marzo no se presentó rechazos por parte de la Tesoreria Distrital"/>
    <m/>
    <n v="1.8691588785046728E-3"/>
    <n v="1.8691588785046728E-3"/>
    <s v="EXCELENTE"/>
  </r>
  <r>
    <n v="42"/>
    <x v="0"/>
    <s v="Gestión Financiera"/>
    <s v="7. Subdirección de Gestión Corporativa"/>
    <x v="1"/>
    <s v="Giros realizados"/>
    <s v="Medir la ejecución real de la entidad (Para mostrar la relación con lo ejecutado y mostrar avance significativo)"/>
    <s v="Trimestral"/>
    <s v="Personal de área_x000a_Herramientas Informáticas, registros"/>
    <n v="0.9"/>
    <s v="Seguimiento mensual de acuerdo a lo ejecutado_x000a__x000a_Depende del nivel de ejecución es proporcional al nivel de los giros."/>
    <s v="Eficacia"/>
    <s v="(Giros realizados a la fecha / Presupuesto comprometido)*100"/>
    <s v="Porcentaje"/>
    <s v="Ejecución presupuestal del periodo"/>
    <s v="Trimestral"/>
    <s v="Trimestral"/>
    <s v="&lt;50%"/>
    <s v=" &gt; 51% y &lt; 79%"/>
    <s v="&gt;80 y &lt; 94%"/>
    <s v="&gt;95%"/>
    <s v="Ejecución Presupuestal"/>
    <s v="Profesional Especializado Financiera"/>
    <s v="Profesional Especializado Financiera"/>
    <s v="SHD, Dirección, Subdirección Gestión Corporativa, Oficina Asesora Planeación y SIG"/>
    <n v="0.9"/>
    <m/>
    <m/>
    <m/>
    <m/>
    <m/>
    <m/>
    <m/>
    <n v="0.9"/>
    <m/>
    <m/>
    <m/>
    <m/>
    <m/>
    <m/>
    <m/>
    <n v="0.9"/>
    <n v="73913034835"/>
    <n v="98294768039"/>
    <n v="0.75195288935087412"/>
    <s v=" &gt; 51% y &lt; 79%"/>
    <s v="REGULAR"/>
    <s v="Al termino del año se giró el 75,20% de los compromisos contraidos, teniendo en cuenta que el 40% de la inversión ejecutada se contrató en el mes de diciembre"/>
    <m/>
    <m/>
    <n v="0.75195288935087412"/>
    <s v="REGULAR"/>
    <n v="0.9"/>
    <m/>
    <m/>
    <m/>
    <m/>
    <m/>
    <m/>
    <m/>
    <n v="0.9"/>
    <m/>
    <m/>
    <m/>
    <m/>
    <m/>
    <m/>
    <m/>
    <n v="0.9"/>
    <n v="45165049997"/>
    <n v="60088494530"/>
    <n v="0.75164222951950865"/>
    <s v=" &gt; 51% y &lt; 79%"/>
    <s v="REGULAR"/>
    <s v="Con corte a este trimestre se giró el 75,16% de los compromisos del mismo periodo, esto corresponde a la dinamica de los contratos suscritos."/>
    <m/>
    <m/>
    <n v="0.75164222951950865"/>
    <s v="REGULAR"/>
    <m/>
    <m/>
    <m/>
    <m/>
    <m/>
    <m/>
    <m/>
    <m/>
    <m/>
    <m/>
    <m/>
    <m/>
    <m/>
    <m/>
    <m/>
    <m/>
    <n v="0.9"/>
    <n v="30202598586"/>
    <n v="38823763547"/>
    <n v="0.77794102958196654"/>
    <s v=" &gt; 51% y &lt; 79%"/>
    <s v="Regular"/>
    <s v="Para el segundo semestre se giró el 77,79% de los compromisos del mismo periodo, que corresponde al normal funcionamiento de la Entidad."/>
    <m/>
    <m/>
    <n v="0.77794102958196654"/>
    <x v="4"/>
    <m/>
    <m/>
    <m/>
    <m/>
    <m/>
    <m/>
    <m/>
    <m/>
    <m/>
    <m/>
    <m/>
    <m/>
    <m/>
    <m/>
    <m/>
    <m/>
    <n v="0.9"/>
    <n v="11456881239"/>
    <n v="18208798132"/>
    <n v="0.62919480769385683"/>
    <s v=" &gt; 51% y &lt; 79%"/>
    <s v="REGULAR"/>
    <s v="En el primer trimestre se giró el 62,92% de los compromisos del mismo periodo, estos pagos corresponden basicamente a nómina y aportes, servicios públicos y contratistas"/>
    <s v="Por tratarse de pagos correspondientes a nómina y aportes, servicios públicos y contratistas, no es posible generar una acción de mejora toda vez que a medida que se cumplen los tiempos definidos para pago se genera de manera inmediata el giro."/>
    <m/>
    <n v="0.62919480769385683"/>
    <s v="REGULAR"/>
  </r>
  <r>
    <n v="43"/>
    <x v="0"/>
    <s v="Gestión Financiera"/>
    <s v="7. Subdirección de Gestión Corporativa"/>
    <x v="1"/>
    <s v="Reservas giradas"/>
    <s v="Que pasivos exigibles (cuentas susceptibles de pago posteriormente)  que Voy a generar"/>
    <s v="Trimestral"/>
    <s v="Personal de área_x000a_Herramientas Informáticas, registros"/>
    <n v="1"/>
    <s v="Seguimiento mensual de acuerdo a lo ejecutado"/>
    <s v="Eficacia"/>
    <s v="(Reservas giradas a la fecha / reservas presupuestadas del año anterior)*100"/>
    <s v="Porcentaje"/>
    <s v="Ejecución presupuestal del periodo"/>
    <s v="Trimestral"/>
    <s v="Trimestral"/>
    <s v="&lt;50%"/>
    <s v=" &gt; 51% y &lt; 79%"/>
    <s v="&gt;80 y &lt; 94%"/>
    <s v="&gt;95%"/>
    <s v="Ejecución Presupuestal"/>
    <s v="Profesional Especializado Financiera"/>
    <s v="Profesional Especializado Financiera"/>
    <s v="SHD, Dirección, Subdirección Gestión Corporativa, Oficina Asesora Planeación y SIG"/>
    <n v="1"/>
    <m/>
    <m/>
    <m/>
    <m/>
    <m/>
    <m/>
    <m/>
    <n v="1"/>
    <m/>
    <m/>
    <m/>
    <m/>
    <m/>
    <m/>
    <m/>
    <n v="1"/>
    <n v="22838103428"/>
    <n v="23839401332"/>
    <n v="0.95799819424760713"/>
    <s v="&gt;95%"/>
    <s v="EXCELENTE"/>
    <s v="A 31 de diciembre se cancelarón el 95,80% de las reservas, por lo anterior se generaron $1,001´2 millones de pasivos exigibles."/>
    <m/>
    <m/>
    <n v="0.95799819424760713"/>
    <s v="EXCELENTE"/>
    <n v="1"/>
    <m/>
    <m/>
    <m/>
    <m/>
    <m/>
    <m/>
    <m/>
    <n v="1"/>
    <m/>
    <m/>
    <m/>
    <m/>
    <m/>
    <m/>
    <m/>
    <n v="1"/>
    <n v="22374018239"/>
    <n v="23880767650"/>
    <n v="0.93690531924755782"/>
    <s v="&gt;80 y &lt; 94%"/>
    <s v="BUENO"/>
    <s v="Al termino del tercer trimestre se ha cancelado el 93,69% de las reservas presupuestadas, se espera que en lo que resta del año los pagos superen el 96%. "/>
    <m/>
    <m/>
    <n v="0.93690531924755782"/>
    <s v="BUENO"/>
    <m/>
    <m/>
    <m/>
    <m/>
    <m/>
    <m/>
    <m/>
    <m/>
    <m/>
    <m/>
    <m/>
    <m/>
    <m/>
    <m/>
    <m/>
    <m/>
    <n v="1"/>
    <n v="15018206918"/>
    <n v="23882155649"/>
    <n v="0.62884637127088006"/>
    <s v=" &gt; 51% y &lt; 79%"/>
    <s v="Regular"/>
    <s v="En este primer semestre se ha pagado el 62,88% de las reservas, se espera que en el tercer trimestre del año se cancelé la mayor parte. "/>
    <m/>
    <m/>
    <n v="0.62884637127088006"/>
    <x v="4"/>
    <m/>
    <m/>
    <m/>
    <m/>
    <m/>
    <m/>
    <m/>
    <m/>
    <m/>
    <m/>
    <m/>
    <m/>
    <m/>
    <m/>
    <m/>
    <m/>
    <n v="1"/>
    <n v="4663487030"/>
    <n v="24031195319"/>
    <n v="0.194059719797328"/>
    <s v="&lt;50%"/>
    <s v="MALO"/>
    <s v="En lo que va corrido del año se ha pagado el 19,41% de las reservas, de acuerdo a los plazos contractuales y teniendo en cuenta  que no se pudo abrir el aplicativo PCT para el 2018, esto  generó que no se pudieran hacer entradas  al almacén y esto impactó en la presentación de cuentas."/>
    <s v="Se espera que en el segundo trimestre del año se cancele más del 80% toda vez que la periocidad de los contratos de las dependencias de la Unidad no supera ese corte. "/>
    <m/>
    <n v="0.194059719797328"/>
    <s v="MALO"/>
  </r>
  <r>
    <n v="44"/>
    <x v="0"/>
    <s v="Gestión Financiera"/>
    <s v="7. Subdirección de Gestión Corporativa"/>
    <x v="1"/>
    <s v="Disponibilidades presupuestales por comprometer"/>
    <s v="Medir el nivel de disponibidades presupuestales sin comprometer"/>
    <s v="Mensual"/>
    <s v="Personal de área_x000a_Herramientas Informáticas, registros"/>
    <n v="0.15"/>
    <s v="Seguimiento mensual de acuerdo a lo ejecutado"/>
    <s v="Eficacia"/>
    <s v="(CDP pendientes por comprometer/ Total de disponibilidades solicitadas)"/>
    <s v="Porcentaje"/>
    <s v="Ejecución presupuestal del periodo"/>
    <s v="Mensual"/>
    <s v="Trimestral"/>
    <s v="&gt;40%"/>
    <s v=" &gt; 39% y &lt; =26%"/>
    <s v="25% y &lt;16"/>
    <s v="&lt;15%"/>
    <s v="Ejecución Presupuestal"/>
    <s v="Profesional Especializado Financiera"/>
    <s v="Profesional Especializado Financiera"/>
    <s v="Dirección, Subdirección Gestión Corporativa, Oficina Asesora Jurídica y SIG"/>
    <n v="0.15"/>
    <n v="16120534281"/>
    <n v="82117762796"/>
    <n v="0.19630995453501615"/>
    <s v="25% y &lt;16"/>
    <s v="BUENO"/>
    <s v="Con corte al mes de octubre esta pendiente de comprometer el 19,63% de las disponibilidades solicitadas, la mayor parte corresponde a los procesos que estan en curso como estudios y diseños de Ferias, adquisición planta electrica Bosa, mantenimiento de estaciones, construcción de Bellavista y algunos contratos de apoyo. "/>
    <m/>
    <n v="0.15"/>
    <n v="18015734473"/>
    <n v="89934574057"/>
    <n v="0.20032045141595639"/>
    <s v="25% y &lt;16"/>
    <s v="BUENO"/>
    <s v="Para el mes de noviembre esta pendiente de comprometer el 20,03% de las disponibilidades solicitadas, la mayor parte corresponde a los procesos que estan en curso como estudios y diseños de Ferias, adquisición planta electrica Bosa, mantenimiento de estaciones, construcción de Bellavista y algunos contratos de apoyo. "/>
    <m/>
    <n v="0.15"/>
    <n v="0"/>
    <n v="98294768039"/>
    <n v="0"/>
    <s v="&lt;15%"/>
    <s v="EXCELENTE"/>
    <s v="Al finalizar el año las disponibilidades sin comprometer se anulan de oficio conforme a la norma presupuestal, por lo anterior no refleja saldos pendientes de comprometer.  "/>
    <m/>
    <n v="0.13221013531699086"/>
    <n v="0.13221013531699086"/>
    <s v="EXCELENTE"/>
    <n v="0.15"/>
    <n v="7398647607"/>
    <n v="52325447096"/>
    <n v="0.14139673939958722"/>
    <s v="&lt;15%"/>
    <s v="EXCELENTE"/>
    <s v="Al mes de julio esta pendiente de comprometer el 14,14% de las disponibilidades solicitadas,la mayor parte corresponde a los procesos que estan en curso como la adquisición de uniformes, el programa de bienestar, el pago de unas sentecias judiciales por horas extras, La compra de elementos para atención con materiales peligrosos y algunos contratos de apoyo. "/>
    <m/>
    <n v="0.15"/>
    <n v="9459971125"/>
    <n v="62296452560"/>
    <n v="0.1518540901809578"/>
    <s v="&lt;15%"/>
    <s v="EXCELENTE"/>
    <s v="Para el mes de agosto esta pendiente de comprometer el 15,19% de las disponibilidades solicitadas, que corresponde a los procesos que estan en curso como la adquisición de uniformes, el programa de bienestar, La compra de elementos para atención con materiales peligrosos, compra elementos de rescate vehicular y algunos contratos de apoyo. "/>
    <m/>
    <n v="0.15"/>
    <n v="6933721411"/>
    <n v="67022215941"/>
    <n v="0.10345407584111797"/>
    <s v="&lt;15%"/>
    <s v="EXCELENTE"/>
    <s v="Al mes de septiembre esta pendiente de comprometer el 10,35% de las disponibilidades solicitadas, que corresponde a los procesos que estan en curso como La compra de elementos para atención con materiales peligrosos, compra elementos de rescate vehicular, equipos para la atención incendios y algunos contratos de apoyo. "/>
    <m/>
    <n v="0.13223496847388769"/>
    <n v="0.13223496847388769"/>
    <s v="EXCELENTE"/>
    <n v="0.15"/>
    <n v="5088283019"/>
    <n v="28797039623"/>
    <n v="0.1766946563123809"/>
    <s v="&lt;15%"/>
    <s v="EXCELENTE"/>
    <s v="En abril esta pendiente de comprometer el 17,67% de las disponibilidades solicitadas, la mayor parte corresponde a los procesos que estan en curso como Instalación vidrios, servicio de vigilancia, aseo y cafeteria, seguros, control de acceso, suminstro de redes Bosa y capacitación PIC."/>
    <m/>
    <n v="0.15"/>
    <n v="5951177397"/>
    <n v="34397730545"/>
    <n v="0.17301075689323503"/>
    <s v="&lt;15%"/>
    <s v="EXCELENTE"/>
    <s v="Con corte al mes de mayo esta pendiente por comprometer el 17,30% de lo solicitado, la mayor parte corresponde a los procesos que estan en curso como aseo y cafeteria, seguros, control de acceso, capacitación PIC y Dotación."/>
    <m/>
    <n v="0.15"/>
    <n v="5176844010"/>
    <n v="44000607557"/>
    <n v="0.11765392110310582"/>
    <s v="&lt;15%"/>
    <s v="Excelente"/>
    <s v="En el mes de junio esta pendiente de comprometer el 11,77% de las disponibilidades solicitadas,la mayor parte corresponde a los procesos que estan en curso como la adquisición de uniformes, el pago de unas sentecias judiciales por horas extras, Capacitación PIC y algunos contratos de apoyo. "/>
    <m/>
    <n v="0.15578644476957393"/>
    <n v="0.15578644476957393"/>
    <x v="1"/>
    <n v="0.15"/>
    <n v="1480297463"/>
    <n v="10745600297"/>
    <n v="0.13775847063781774"/>
    <s v="&lt;15%"/>
    <s v="Excelente"/>
    <s v="Con corte al mes de enero esta pendiente de comprometer el 13,78% de las disponibilidades solicitadas, esto corresponde adiciones de prestaciones de servicios que se encuentran en tramite."/>
    <m/>
    <n v="0.15"/>
    <n v="1814822990"/>
    <n v="15918086821"/>
    <n v="0.11401012008590049"/>
    <s v="&lt;15%"/>
    <s v="EXCELENTE"/>
    <s v="Al mes de febrero esta pendiente por comprometer el 11,40% de las disponibilidades solicitadas, corresponde algunas prestaciones de servicios, instalación de vidrios y disposición final de polvora entre otros."/>
    <m/>
    <n v="0.15"/>
    <n v="6107008117"/>
    <n v="24031195319"/>
    <n v="0.25412835424676361"/>
    <s v="25% y &lt;16"/>
    <s v="REGULAR"/>
    <s v="Con corte a marzo esta pendiente de comprometer el 25,12% de las disponibilidades solicitadas, la mayor parte corresponde a los procesos que estan en curso como Instalación vidrios, disposición final polvora, control de acceso y vehiculo de incendios."/>
    <s v="Cumplir con los plazos establecidos en los procesos de contratación."/>
    <n v="0.1686323149901606"/>
    <n v="0.1686323149901606"/>
    <s v="BUENO"/>
  </r>
  <r>
    <n v="45"/>
    <x v="0"/>
    <s v="Gestión Financiera"/>
    <s v="7. Subdirección de Gestión Corporativa"/>
    <x v="1"/>
    <s v="Nivel de Ejecución presupuestal"/>
    <s v="Cumplimiento de la ejecución presupuestal asignado a la UAECOB."/>
    <s v="Mensual"/>
    <s v="Personal de área_x000a_Herramientas Informáticas, registros"/>
    <n v="1"/>
    <s v="Seguimiento mensual de acuerdo a lo ejecutado"/>
    <s v="Eficacia"/>
    <s v="(Presupuesto comprometido/Presupuesto asignado*100) "/>
    <s v="Porcentaje"/>
    <s v="Ejecución presupuestal del periodo"/>
    <s v="Mensual"/>
    <s v="Trimestral"/>
    <s v="&lt;50%"/>
    <s v=" &gt; 51% y &lt; 79%"/>
    <s v="&gt;80 y &lt; 99%"/>
    <n v="1"/>
    <s v="Ejecución Presupuestal"/>
    <s v="Profesional Especializado Financiera"/>
    <s v="Profesional Especializado Financiera"/>
    <s v="SHD, Dirección, Subdirección Gestión Corporativa, Oficina Asesora Planeación y SIG"/>
    <n v="1"/>
    <n v="65997228515"/>
    <n v="107117393000"/>
    <n v="0.61612056330571829"/>
    <s v=" &gt; 51% y &lt; 79%"/>
    <s v="REGULAR"/>
    <s v="Al mes de octubre se ha ejecutado el 61,61% del presupuesto, este porcentaje corresponde en su gran mayoria a la contratación de prestación de servicios, nómina y aportes, servicios públicos, la adición al contrato del paquete integral de seguros, disposición final polvora, vehiculo de incendios, vigilancia, suministro de redes Bosa, Capacitación PIC, Adición de vehiculos operativos, adquisición uniformes, programa de bienestar y suministro de gasolina, entre otras.   "/>
    <m/>
    <n v="1"/>
    <n v="71918839584"/>
    <n v="107117393000"/>
    <n v="0.6714020717811906"/>
    <s v=" &gt; 51% y &lt; 79%"/>
    <s v="REGULAR"/>
    <s v="Con corte al mes de noviembre se ha ejecutado el 67,14% del presupuesto, este porcentaje corresponde en su gran mayoria a la contratación de prestación de servicios, nómina y aportes, servicios públicos, la adición al contrato del paquete integral de seguros, disposición final polvora, vehiculo de incendios, vigilancia, suministro de redes Bosa, Capacitación PIC, Adición de vehiculos operativos, adquisición uniformes, programa de bienestar y suministro de gasolina, entre otros contratos de apoyo.   "/>
    <m/>
    <n v="1"/>
    <n v="98294768039"/>
    <n v="107117393000"/>
    <n v="0.91763592527872673"/>
    <s v="&gt;80 y &lt; 99%"/>
    <s v="BUENO"/>
    <s v="La ejecución presupuestal para la vigencia 2018 apenas alcanzó el 91.76%, una buena parte de los saldos se generaron en inversión, otra parte en gastos generales y una proporción alta por los cargos vacantes de planta."/>
    <m/>
    <n v="0.73505285345521187"/>
    <n v="0.73505285345521187"/>
    <s v="REGULAR"/>
    <n v="1"/>
    <n v="44926799489"/>
    <n v="107117393000"/>
    <n v="0.41941647598723769"/>
    <s v="&lt;50%"/>
    <s v="MALO"/>
    <s v="La ejecución presupuestal a julio corresponde en su gran mayoria a la contratación de prestación de servicios, nómina y aportes, servicios públicos, la adición al contrato del paquete integral de seguros, disposición final polvora, vehiculo de incendios, vigilancia, suministro de redes Bosa y Capacitación PIC, entre otras."/>
    <m/>
    <n v="1"/>
    <n v="52836481435"/>
    <n v="107117393000"/>
    <n v="0.49325772365464493"/>
    <s v="&lt;50%"/>
    <s v="MALO"/>
    <s v="Con corte al mes de agosto se ha ejecutado el 49,33% del presupuesto, este porcentaje corresponde en gran parte a la contratación de prestación de servicios, nómina y aportes, servicios públicos, la adición al contrato del paquete integral de seguros, disposición final polvora, vehiculo de incendios, vigilancia, suministro de redes Bosa, Capacitación PIC, Adición de vehiculos operativos y suministro de gasolina, entre otras.   "/>
    <m/>
    <n v="1"/>
    <n v="60088494530"/>
    <n v="107117393000"/>
    <n v="0.56095926951844322"/>
    <s v=" &gt; 51% y &lt; 79%"/>
    <s v="REGULAR"/>
    <s v="Para el mes de septiembre se ha ejecutado el 56,10% del presupuesto, este porcentaje corresponde en su gran mayoria a la contratación de prestación de servicios, nómina y aportes, servicios públicos, la adición al contrato del paquete integral de seguros, disposición final polvora, vehiculo de incendios, vigilancia, suministro de redes Bosa, Capacitación PIC, Adición de vehiculos operativos, adquisición uniformes, programa de bienestar y suministro de gasolina, entre otras.   "/>
    <m/>
    <n v="0.49121115638677521"/>
    <n v="0.49121115638677521"/>
    <s v="MALO"/>
    <n v="1"/>
    <n v="23708756604"/>
    <n v="107117393000"/>
    <n v="0.22133433180174578"/>
    <s v="&lt;50%"/>
    <s v="MALO"/>
    <s v="Con corte al mes de abril se ha ejecutado el 22,13% presupuestalmente, la mayor parte corresponde a la contratación de prestación de servicios, nómina y aportes, servicios públicos, disposición final polvora y vehiculo de incendios; y por efecto de la reducción presupuestal de $1.400´8 millones."/>
    <m/>
    <n v="1"/>
    <n v="28446553148"/>
    <n v="107117393000"/>
    <n v="0.26556427813735162"/>
    <s v="&lt;50%"/>
    <s v="MALO"/>
    <s v="Al mes de mayo se ha ejecutado el 26,56% del presupueso, la mayor parte corresponde a la contratación de prestación de servicios, nómina y aportes, servicios públicos, disposición final polvora, vehiculo de incendios, vigilancia y suministro de redes Bosa."/>
    <m/>
    <n v="1"/>
    <n v="38823763547"/>
    <n v="107117393000"/>
    <n v="0.36244126616300304"/>
    <s v="&lt;50%"/>
    <s v="MALO"/>
    <s v="Para el mes de junio se ha ejecutado apenas el 36,24% del presupuesto, este porcentaje corresponde en su gran mayoria a la contratación de prestación de servicios, nómina y aportes, servicios públicos, la adición al contrato del paquete integral de seguros, disposición final polvora, vehiculo de incendios, vigilancia y suministro de redes Bosa."/>
    <m/>
    <n v="0.28311329203403351"/>
    <n v="0.28311329203403351"/>
    <x v="2"/>
    <n v="1"/>
    <n v="9265302834"/>
    <n v="108525393000"/>
    <n v="8.5374515381851687E-2"/>
    <s v="&lt;50%"/>
    <s v="MALO"/>
    <s v="En este mes la totalidad de la ejecución corresponde a nómina, servicios públicos y prestaciones de servicios."/>
    <m/>
    <n v="1"/>
    <n v="14103263831"/>
    <n v="108525393000"/>
    <n v="0.12995358451270478"/>
    <s v="&lt;50%"/>
    <s v="MALO"/>
    <s v="La ejecución presupuestal a febrero corresponde la mayor parte a los gastos de nómina, servicios públicos y prestación de servicios. "/>
    <m/>
    <n v="1"/>
    <n v="18208798132"/>
    <n v="108525393000"/>
    <n v="0.16778375667342665"/>
    <s v="&lt;50%"/>
    <s v="MALO"/>
    <s v="En el primer trimestre se ha ejecutado apenas el 16,78% del presupuesto, esto corresponde a contratación de prestación de servicios, nómina y aportes, servicios públicos y unos contratos de apoyo."/>
    <s v="Dar estricto cumplimiento al Plan Anual de Adquisiciones."/>
    <n v="0.1277039521893277"/>
    <n v="0.1277039521893277"/>
    <s v="MALO"/>
  </r>
  <r>
    <n v="46"/>
    <x v="0"/>
    <s v="Gestión Administrativa"/>
    <s v="7. Subdirección de Gestión Corporativa"/>
    <x v="0"/>
    <s v="Transferencias primarias documentales"/>
    <s v="Cumplir con la transferencia primaria al archivo central de acuerdo al tiempo de retención de la documentación de la UAECOB"/>
    <s v="Anual"/>
    <s v="Personal y tecnológicos"/>
    <s v="Por Demanda"/>
    <s v="final de cada año"/>
    <s v="Eficacia"/>
    <s v="(Número de Transferencias realizadas / Número Transferencias programadas)*100"/>
    <s v="Porcentaje"/>
    <s v="Archivos de gestión de cada Área"/>
    <s v="Anual"/>
    <s v="Anual (trimestre posterior a la recolección)"/>
    <s v=" &lt; = 50%"/>
    <s v="&gt; 50% y &lt; =80%"/>
    <s v="&gt;81% y &lt; 100%"/>
    <n v="1"/>
    <s v="Gestión Documental"/>
    <s v="Técnico de Gestión Documental"/>
    <s v="Coordinador de Gestión Documental"/>
    <s v="Oficina Asesora de Planeación, Sistema Integrado de Gestión y Dirección"/>
    <s v="Por Demanda"/>
    <m/>
    <m/>
    <m/>
    <m/>
    <m/>
    <m/>
    <m/>
    <s v="Por Demanda"/>
    <m/>
    <m/>
    <m/>
    <m/>
    <m/>
    <m/>
    <m/>
    <s v="Por Demanda"/>
    <s v="35"/>
    <s v="35"/>
    <n v="1"/>
    <s v="&gt;"/>
    <s v="EXCELENTE"/>
    <s v="Las Transferencias  Documentales Primarias numero 9   se adelantaron conforme al cronograma establecido para el  2018 y se dio cumplimiento con el  procedimiento establecido . _x000a_Se cuenta con las actas de  reunión y memorando de transferencia de cada una de las Dependencias de la Entidad._x000a_En total se transfirieron al Archivo Central 260 Cajas X-200 que contienen 1896 carpetas, lo que corresponde a  65 metros lineales de archivo."/>
    <m/>
    <m/>
    <n v="1"/>
    <s v="EXCELENTE"/>
    <s v="Por Demanda"/>
    <m/>
    <m/>
    <m/>
    <m/>
    <m/>
    <m/>
    <m/>
    <s v="Por Demanda"/>
    <m/>
    <m/>
    <m/>
    <m/>
    <m/>
    <m/>
    <m/>
    <s v="Por Demanda"/>
    <m/>
    <m/>
    <m/>
    <m/>
    <m/>
    <m/>
    <m/>
    <m/>
    <s v="No aplica"/>
    <s v="No aplica"/>
    <m/>
    <m/>
    <m/>
    <m/>
    <m/>
    <m/>
    <m/>
    <m/>
    <m/>
    <m/>
    <m/>
    <m/>
    <m/>
    <m/>
    <m/>
    <m/>
    <s v="No aplica"/>
    <s v="No aplica"/>
    <s v="No aplica"/>
    <s v="No aplica"/>
    <s v="No aplica"/>
    <s v="No aplica"/>
    <s v="No aplica"/>
    <m/>
    <m/>
    <s v="No aplica"/>
    <x v="3"/>
    <m/>
    <m/>
    <m/>
    <m/>
    <m/>
    <m/>
    <m/>
    <m/>
    <m/>
    <m/>
    <m/>
    <m/>
    <m/>
    <m/>
    <m/>
    <m/>
    <s v="No aplica"/>
    <s v="No aplica"/>
    <s v="No aplica"/>
    <s v="No aplica"/>
    <s v="No aplica"/>
    <s v="No aplica"/>
    <s v="No aplica"/>
    <m/>
    <m/>
    <s v="No aplica"/>
    <s v="No aplica"/>
  </r>
  <r>
    <n v="47"/>
    <x v="0"/>
    <s v="Gestión de Infraestructura"/>
    <s v="7. Subdirección de Gestión Corporativa"/>
    <x v="0"/>
    <s v="Solicitudes de mantenimiento de locativas atendidas"/>
    <s v="Evaluar el nivel de atención frente a las necesidades locativas."/>
    <s v="Mensual"/>
    <s v="Físicos y humanos del Área de infraestructura"/>
    <n v="0.8"/>
    <s v="Cortes mensuales durante el año, evaluando solicitudes atendidas y pendientes."/>
    <s v="Eficacia"/>
    <s v="(Mantenimiento de locativas atendidas/ Necesidades identificadas)*100"/>
    <s v="Porcentaje"/>
    <s v="Las solicitudes que nos hacen a través del correo y la información  reportada tiene como fundamento las actas de obra, la programación y priorización de la inversión, además de la atención de urgencias."/>
    <s v="Mensual"/>
    <s v="Mensual"/>
    <s v="&lt;50%"/>
    <s v="&gt;50% Y &lt;70%"/>
    <s v="&gt;70% Y &lt;=80%"/>
    <s v="&gt; 80"/>
    <s v="Área de Infraestructura"/>
    <s v="Apoyo de Infraestructura"/>
    <s v="Coordinador de Infraestructura"/>
    <s v="Subdirección de Gestión Corporativa, Oficina Asesora de Planeación "/>
    <n v="0.8"/>
    <n v="36"/>
    <n v="41"/>
    <n v="0.87804878048780488"/>
    <s v="&gt; 80"/>
    <s v="EXCELENTE"/>
    <s v="Se cumple con la mayoria de solicitudes recibidas en el correo"/>
    <s v="Completar las solicitudes faltantes para lograr un mayor desempeño."/>
    <n v="0.8"/>
    <n v="28"/>
    <n v="47"/>
    <n v="0.5957446808510638"/>
    <s v="&gt;50% Y &lt;70%"/>
    <s v="REGULAR"/>
    <s v="Se reduce las solicides atendiedas por falta de personal en el area de infraestructura"/>
    <s v="Tratar de cumplir con las emergencias de tipo 1  de las solicitudes recibidas en locativas y atender de manera gradual las  pendientes."/>
    <n v="0.8"/>
    <n v="22"/>
    <n v="28"/>
    <n v="0.7857142857142857"/>
    <s v="&gt;70% Y &lt;=80%"/>
    <s v="BUENO"/>
    <s v="Se tiene una mayor atencion para las solicitudes recibidas, aun  con la falta de personal  se estan atendiendo   casi en su totalidad."/>
    <s v="Desplazar al personal de infraestructura para atencion de la totalidad de solicitudes recibidas."/>
    <n v="0.75316924901771809"/>
    <n v="0.75316924901771809"/>
    <s v="BUENO"/>
    <n v="0.8"/>
    <n v="11"/>
    <n v="24"/>
    <n v="0.45833333333333331"/>
    <s v="&lt;50%"/>
    <s v="MALO"/>
    <s v="Se da atencion  a emergencias prioritarias, ya que los contratos del personal  de infraestructura finalizan, por tal motivo se atiendes las solicitudes mas urgentes con el personal que aun cuenta con contrato."/>
    <s v="se informa a  la subdireccion de gestion corporativa sobre los contratos que finalizan, para dar prioridad sobre estos y agilizar nuevamente la contratacion."/>
    <n v="0.8"/>
    <n v="13"/>
    <n v="22"/>
    <n v="0.59090909090909094"/>
    <s v="&gt;50% Y &lt;70%"/>
    <s v="REGULAR"/>
    <s v="Se da atencion  a emergencias prioritarias, por tal motivo se atienden as solicitudes mas urgentes con el personal que aun cuenta con contrato."/>
    <s v="La contratacion de personal que se encarga de la atencion de solicitudes locativas baja al 80%, por tal motivo se da prioridad a solicitudes de mayor urgencia."/>
    <n v="0.8"/>
    <n v="18"/>
    <n v="29"/>
    <n v="0.62068965517241381"/>
    <s v="&gt;50% Y &lt;70%"/>
    <s v="REGULAR"/>
    <s v="Se da atencion  a emergencias prioritarias, por tal motivo se atienden las solicitudes mas urgentes con el personal que aun cuenta con contrato."/>
    <s v="La contratacion de personal que se encarga de la atencion de solicitudes locativas baja al 80%, por tal motivo se da prioridad a solicitudes de mayor urgencia."/>
    <n v="0.55664402647161271"/>
    <n v="0.55664402647161271"/>
    <s v="REGULAR"/>
    <n v="0.8"/>
    <n v="23"/>
    <n v="31"/>
    <n v="0.74193548387096775"/>
    <s v="&gt;70% Y &lt;=80%"/>
    <s v="BUENO"/>
    <s v="Se evidencia una tendencia a mejorar el desempeño y seguir con este record normal de nuestra área."/>
    <s v="Realizar análisis de las solicitudes faltantes"/>
    <n v="0.8"/>
    <n v="27"/>
    <n v="32"/>
    <n v="0.84375"/>
    <s v="&gt; 80"/>
    <s v="EXCELENTE"/>
    <s v="Se está cumpliendo con la mayoría de las solicitudes hechas"/>
    <s v="Realizar análisis de las solicitudes faltantes"/>
    <n v="0.8"/>
    <n v="11"/>
    <n v="15"/>
    <n v="0.73333333333333328"/>
    <s v="&gt;70% Y &lt;=80%"/>
    <s v="BUENO"/>
    <s v="Se evidencia una tendencia a mejorar el desempeño y seguir con este record normal de nuestra área."/>
    <s v="completar las solicitudes que están pendientes para lograr un mejor indicador "/>
    <n v="0.7730062724014336"/>
    <n v="0.7730062724014336"/>
    <x v="1"/>
    <n v="0.8"/>
    <n v="13"/>
    <n v="13"/>
    <n v="1"/>
    <s v="&gt; 80"/>
    <s v="Excelente"/>
    <s v="Se evidencia una tendencia a mejorar el desempeño y seguir con este record normal de nuestra área."/>
    <m/>
    <n v="0.8"/>
    <n v="22"/>
    <n v="24"/>
    <n v="0.91666666666666663"/>
    <s v="&gt; 80"/>
    <s v="EXCELENTE"/>
    <s v="Se está cumpliendo con la mayoría de las solicitudes hechas"/>
    <s v="Realizar análisis de solicitudes"/>
    <n v="0.8"/>
    <n v="12"/>
    <n v="24"/>
    <n v="0.5"/>
    <s v="&gt;50% Y &lt;70%"/>
    <s v="REGULAR"/>
    <s v="Se presentan solicitudes que aún se están desarrollando "/>
    <s v="Completar las solicitudes que están pendientes para lograr un mejor indicador "/>
    <n v="0.80555555555555547"/>
    <n v="0.80555555555555547"/>
    <s v="EXCELENTE"/>
  </r>
  <r>
    <n v="48"/>
    <x v="0"/>
    <s v="Gestión Administrativa"/>
    <s v="7. Subdirección de Gestión Corporativa"/>
    <x v="0"/>
    <s v="oportunidad de correspondencia externa por parte de la mensajería contratada"/>
    <s v="Realizar seguimiento a los documentos que se envían por correspondencia externa que son entregados de manera oportuna por la mensajería contratada"/>
    <s v="Mensual "/>
    <s v="Personal y tecnológico"/>
    <n v="1"/>
    <s v="Se recolecta la información diariamente, cuando se entrega la correspondencia externa"/>
    <s v="Eficacia"/>
    <s v="Número de documentos entregados por los mensajeros de manera externa en el periodo/número total de documentos relacionados en la planilla de correspondencia en el periodo*100"/>
    <s v="Porcentaje"/>
    <s v="Planilla de comunicaciones oficiales enviadas"/>
    <s v="Mensual"/>
    <s v="Mensual"/>
    <s v="&lt;50%"/>
    <s v="&gt;50 y &lt;80%"/>
    <s v=" =80 Y &lt;95"/>
    <s v="&gt;95%"/>
    <s v="Área Administrativa"/>
    <s v="Auxiliar Administrativo"/>
    <s v="Coordinador Área Administrativa"/>
    <s v="Todas las Áreas de la UAE Cuerpo Oficial de Bomberos"/>
    <n v="1"/>
    <n v="1117"/>
    <n v="1204"/>
    <n v="0.92774086378737541"/>
    <s v=" =80 Y &lt;95"/>
    <s v="BUENO"/>
    <s v="Las comunicaciones oficiales entregadas por la empresa- 4-72 en el mes de  Octubre de 2018 fueron  1204 de las cuales se devolvieron 87  equivalentes a un 7.2 %  la razón de estas devoluciones basicamente son: cambios en direccion del destinatario, domicilio o direccion del establecimiento cerrados, direccion incorrecta o porque no se alcanzo a entregar en horarios de oficina por recorridos muy largos. Se entregaron efectivamente 1117 documentos, correspondientes a un 92.8 %."/>
    <s v="Antes de planillar las entregas al motorizado verificar datos del destinatario con enfasis en la dirección. "/>
    <n v="1"/>
    <n v="1061"/>
    <n v="1207"/>
    <n v="0.87903893951946976"/>
    <s v=" =80 Y &lt;95"/>
    <s v="BUENO"/>
    <s v="Las comunicaciones oficiales entregadas por la empresa- 4-72 en el mes de  Noviembre de 2018 fueron  1207 se produjeron 146 devoluciones equivalentes a un 12% , la razón de estas devoluciones basicamente son: cambios en direccion del destinatario, domicilio o direccion del establecimiento cerrados, direccion incorrecta o porque no se alcanzo a entregar en horarios de oficina por recorridos muy largos. Se entregaron efectivamente 1061 documentos, correspondientes a un 88%."/>
    <s v="Antes de planillar las entregas al motorizado verificar datos del destinatario con enfasis en la dirección. "/>
    <n v="1"/>
    <n v="1103"/>
    <n v="1221"/>
    <n v="0.90335790335790334"/>
    <s v=" =80 Y &lt;95"/>
    <s v="BUENO"/>
    <s v="Las comunicaciones oficiales entregadas por la empresa- 4-72 en el mes de  Diciembre de 2018 fueron  1221 se produjeron 118 devoluciones equivalentes a un 10% , la razón de estas devoluciones basicamente son: cambios en direccion del destinatario, domicilio o direccion del establecimiento cerrados, direccion incorrecta o porque no se alcanzo a entregar en horarios de oficina por recorridos muy largos. Se entregaron efectivamente 1103 documentos, correspondientes a un 90%. "/>
    <m/>
    <n v="0.90337923555491617"/>
    <n v="0.90337923555491617"/>
    <s v="BUENO"/>
    <n v="1"/>
    <n v="664"/>
    <n v="800"/>
    <n v="0.83"/>
    <s v=" =80 Y &lt;95"/>
    <s v="BUENO"/>
    <s v="De un total de 800 documentos despachados para entrega en el mes de Julio de 2018, se produjeron 136 devoluciones durante el mismo, equivalentes a un  17% que fueron comunicaciones devueltas sin tramite por diferentes razones, a saber: cambios en direccion del destinatario, domicilio o direccion del establecimiento cerrados, direccion incorrecta o porque no se alcanzo a entregar en horarios de oficina por recorridos muy largos."/>
    <s v="Antes de la repartición, verificar  dirección de correspondencia para no presentar tantas  devoluciones,aunque al final toda la correspondencia fue entregada, previas correcciones de lo descrito anteriormente. "/>
    <n v="1"/>
    <n v="553"/>
    <n v="610"/>
    <n v="0.90655737704918038"/>
    <s v=" =80 Y &lt;95"/>
    <s v="BUENO"/>
    <s v="De un total de 610  documentos despachados para entrega en el mes de Agosto de 2018, se produjeron 57 devoluciones durante el mismo, equivalentes a un  9.5% que fueron comunicaciones devueltas sin tramite por diferentes razones, a saber: cambios en direccion del destinatario, domicilio o direccion del establecimiento cerrados, direccion incorrecta o porque no se alcanzo a entregar en horarios de oficina por recorridos muy largos."/>
    <s v="Antes de la repartición, verificar  dirección de correspondencia para no presentar tantas  devoluciones ,aunque al final toda la correspondencia fue entregada, previas correcciones de lo descrito anteriormente."/>
    <n v="1"/>
    <n v="706"/>
    <n v="782"/>
    <n v="0.90281329923273657"/>
    <s v=" =80 Y &lt;95"/>
    <s v="BUENO"/>
    <s v="De un total de 782 documentos despachados para entrega en el mes de Junio de 2018, se produjeron 76 devoluciones durante el mismo, equivalentes a un  9,4% que fueron comunicaciones devueltas sin tramite por diferentes razones, a saber: cambios en direccion del destinatario, domicilio o direccion del establecimiento cerrados, direccion incorrecta o porque no se alcanzo a entregar en horarios de oficina por recorridos muy largos."/>
    <s v="Antes de la repartición, verificar  dirección de correspondencia para no presentar tantas  devoluciones "/>
    <n v="0.87979022542730556"/>
    <n v="0.87979022542730556"/>
    <s v="BUENO"/>
    <n v="1"/>
    <n v="1380"/>
    <n v="2263"/>
    <n v="0.60980998674326115"/>
    <s v="&lt;80%"/>
    <s v="REGULAR"/>
    <s v="los documentos despachados  por la empresa REDEX S.A.S.para entrega en el mes de  Enero de 2018, fueron  2263 se produjeron 883 devoluciones durante el mismo, equivalentes a un 39% que fueron comunicaciones devueltas sin tramite por diferentes razones, a saber: cambios en direccion del destinatario, domicilio o direccion del establecimiento cerrados, direccion incorrecta o porque no se alcanzo a entregar en horarios de oficina por recorridos muy largos. Se entregaron efectivamente 1380 documentos, correspondientes a un 61%."/>
    <s v="Antes de la repartición, verificar  dirección de correspondencia para no presentar tantas  devoluciones "/>
    <n v="0.95"/>
    <n v="810"/>
    <n v="934"/>
    <n v="0.86723768736616702"/>
    <s v="&gt;80%"/>
    <s v="BUENO"/>
    <s v="Para el mes de febrero del año 2018, las entregas de la empresa REDEX S.A.S. con tres motorizados fueron 934; se presento una disminución en el volumen de documentos producidos del 158% con respecto al mes inmediatamente anterior._x000a__x000a_Se presentaron 124 devoluciones, equivalentes a un 13,3 %; que fueron comunicaciones devueltas sin tramite por diferentes razones, a saber: cambios en direccion del destinatario, domicilio o direccion del establecimiento cerrados, direccion incorrecta o porque no se alcanzo a entregar en horarios de oficina por recorridos muy largos. Presentandose una variación de veintiseis (26) puntos en baja con respecto al mes de enero de 2018."/>
    <s v="Antes de la repartición, verificar  dirección de correspondencia para no presentar tantas  devoluciones "/>
    <n v="0.95"/>
    <n v="1025"/>
    <n v="1116"/>
    <n v="0.91800000000000004"/>
    <s v="&gt;80%"/>
    <s v="BUENO"/>
    <s v="De un total de 1.116 documentos despachados para entrega en el mes de Marzo de 2018, se produjeron 91 devoluciones durante el mismo, equivalentes a un  8% que fueron comunicaciones devueltas sin tramite por diferentes razones, a saber: cambios en direccion del destinatario, domicilio o direccion del establecimiento cerrados, direccion incorrecta o porque no se alcanzo a entregar en horarios de oficina por recorridos muy largos."/>
    <s v="Antes de la repartición, verificar  dirección de correspondencia para no presentar tantas  devoluciones "/>
    <n v="0.79834922470314273"/>
    <n v="0.79834922470314273"/>
    <x v="1"/>
    <n v="0.95"/>
    <n v="1380"/>
    <n v="2263"/>
    <n v="0.60980998674326115"/>
    <s v="&lt;80%"/>
    <s v="REGULAR"/>
    <s v="los documentos despachados  por la empresa REDEX S.A.S.para entrega en el mes de  Enero de 2018, fueron  2263 se produjeron 883 devoluciones durante el mismo, equivalentes a un 39% que fueron comunicaciones devueltas sin tramite por diferentes razones, a saber: cambios en direccion del destinatario, domicilio o direccion del establecimiento cerrados, direccion incorrecta o porque no se alcanzo a entregar en horarios de oficina por recorridos muy largos. Se entregaron efectivamente 1380 documentos, correspondientes a un 61%."/>
    <s v="Antes de la repartición, verificar  dirección de correspondencia para no presentar tantas  devoluciones "/>
    <n v="0.95"/>
    <n v="810"/>
    <n v="934"/>
    <n v="0.86723768736616702"/>
    <s v="&gt;80%"/>
    <s v="BUENO"/>
    <s v="Para el mes de febrero del año 2018, las entregas de la empresa REDEX S.A.S. con tres motorizados fueron 934; se presento una disminución en el volumen de documentos producidos del 158% con respecto al mes inmediatamente anterior._x000a__x000a_Se presentaron 124 devoluciones, equivalentes a un 13,3 %; que fueron comunicaciones devueltas sin tramite por diferentes razones, a saber: cambios en direccion del destinatario, domicilio o direccion del establecimiento cerrados, direccion incorrecta o porque no se alcanzo a entregar en horarios de oficina por recorridos muy largos. Presentandose una variación de veintiseis (26) puntos en baja con respecto al mes de enero de 2018."/>
    <s v="Antes de la repartición, verificar  dirección de correspondencia para no presentar tantas  devoluciones "/>
    <n v="0.95"/>
    <n v="1025"/>
    <n v="1116"/>
    <n v="0.91800000000000004"/>
    <s v="&gt;80%"/>
    <s v="BUENO"/>
    <s v="De un total de 1.116 documentos despachados para entrega en el mes de Marzo de 2018, se produjeron 91 devoluciones durante el mismo, equivalentes a un  8% que fueron comunicaciones devueltas sin tramite por diferentes razones, a saber: cambios en direccion del destinatario, domicilio o direccion del establecimiento cerrados, direccion incorrecta o porque no se alcanzo a entregar en horarios de oficina por recorridos muy largos."/>
    <s v="Antes de la repartición, verificar  dirección de correspondencia para no presentar tantas  devoluciones "/>
    <n v="0.79834922470314273"/>
    <n v="0.79834922470314273"/>
    <s v="REGULAR"/>
  </r>
  <r>
    <n v="49"/>
    <x v="0"/>
    <s v="Gestión Administrativa"/>
    <s v="7. Subdirección de Gestión Corporativa"/>
    <x v="0"/>
    <s v="Servidores retirados con inventario a cargo"/>
    <s v="Evaluar el incumplimiento en el manejo de inventarios del personal retirado"/>
    <s v="Trimestral"/>
    <s v="Humanos y tecnológicos"/>
    <n v="1"/>
    <s v="Final de cada período, después del retiro de funcionarios con  inventario a cargo. "/>
    <s v="Eficacia"/>
    <s v="(Número de personas retiradas en el periodo con inventario a cargo / Número personas retiradas en el periodo)*100"/>
    <s v="Porcentaje"/>
    <s v="Sistema PCT"/>
    <s v="Trimestral"/>
    <s v="Trimestral"/>
    <s v="&lt;50%"/>
    <s v=" &gt; 51% y &lt; 79%"/>
    <s v="&gt;80 y &lt; 94%"/>
    <s v="&gt;95%"/>
    <s v="Área de Compras seguros e inventarios"/>
    <s v="Apoyo profesional"/>
    <s v="Coordinador de Compras Seguros e Inventarios"/>
    <s v="Área de Compras Seguros e Inventarios, la Subdirección de Gestión Corporativa, Oficina asesora de Planeación  y Dirección"/>
    <n v="1"/>
    <m/>
    <m/>
    <m/>
    <m/>
    <m/>
    <m/>
    <m/>
    <n v="1"/>
    <m/>
    <m/>
    <m/>
    <m/>
    <m/>
    <m/>
    <m/>
    <n v="1"/>
    <n v="22"/>
    <n v="22"/>
    <n v="1"/>
    <s v="&gt;95%"/>
    <s v="EXCELENTE"/>
    <s v=" Se genera paz y salvos cumpliendo en un 100% a los contratistas y funcionarios de la Entidad que tenían a su cargo bienes de inventarios."/>
    <m/>
    <m/>
    <n v="1"/>
    <s v="EXCELENTE"/>
    <n v="1"/>
    <m/>
    <m/>
    <m/>
    <m/>
    <m/>
    <m/>
    <m/>
    <n v="1"/>
    <m/>
    <m/>
    <m/>
    <m/>
    <m/>
    <m/>
    <m/>
    <n v="1"/>
    <n v="12"/>
    <n v="12"/>
    <n v="1"/>
    <s v="&gt;95%"/>
    <s v="EXCELENTE"/>
    <s v="Los trámites relacionados con la expedición de los paz y salvos del personal retirado de la Unidad, son atendidos en su totalidad debido a la correcta aplicación del procedimiento, el cual consiste en que cada solicitud debe radicarse con la exactitud de los datos de lo contrario, es devuelta."/>
    <m/>
    <m/>
    <n v="1"/>
    <s v="EXCELENTE"/>
    <m/>
    <m/>
    <m/>
    <m/>
    <m/>
    <m/>
    <m/>
    <m/>
    <m/>
    <m/>
    <m/>
    <m/>
    <m/>
    <m/>
    <m/>
    <m/>
    <n v="1"/>
    <n v="73"/>
    <n v="73"/>
    <n v="1"/>
    <s v="&gt;95%"/>
    <s v="Excelente"/>
    <s v="Los trámites relacionados con la expedición de los paz y salvos del personal retirado de la Unidad, son atendidos en su totalidad debido a la correcta aplicación del procedimiento, el cual consiste en que cada solicitud debe radicarse con la exactitud de los datos de lo contrario, es devuelta."/>
    <m/>
    <m/>
    <n v="1"/>
    <x v="0"/>
    <m/>
    <m/>
    <m/>
    <m/>
    <m/>
    <m/>
    <m/>
    <m/>
    <m/>
    <m/>
    <m/>
    <m/>
    <m/>
    <m/>
    <m/>
    <m/>
    <n v="1"/>
    <n v="130"/>
    <n v="130"/>
    <n v="1"/>
    <s v="&gt;95%"/>
    <s v="EXCELENTE"/>
    <s v="Se logra el 100% debido a que se generan todos los paz y salvo requeridos por los funcionarios en estado de retiro."/>
    <m/>
    <m/>
    <n v="1"/>
    <s v="EXCELENTE"/>
  </r>
  <r>
    <n v="50"/>
    <x v="3"/>
    <s v="Gestión Integral de Vehículos y Equipos"/>
    <s v="8. Subdirección Logística"/>
    <x v="0"/>
    <s v="Disponibilidad del parque automotor de primera respuesta para la atención de incidentes y emergencias en la ciudad."/>
    <s v="Verificar mensualmente la Disponibilidad del parque automotor de *primera respuesta  para la atención de incidentes y emergencias en la ciudad."/>
    <s v="Mensual"/>
    <s v="*Personal_x000a_*Físicos_x000a_*Tecnológicos "/>
    <n v="0.75"/>
    <s v="Durante el proceso y monitoreo de la disponibilidad de vehículos."/>
    <s v="Eficiencia"/>
    <s v="PROMEDIO (Total de vehículos disponibles de 1ra respuesta para la atención/ total de vehículos existentes de 1ra respuesta para la atención)*100"/>
    <s v="Porcentaje"/>
    <s v="Base de datos (Control líder del Parque automotor)"/>
    <s v="Monitoreo Diario"/>
    <s v="Mensual"/>
    <s v="&lt;29%"/>
    <s v="(&gt; 30% y &lt;59%)"/>
    <s v="(&gt; 60% y &lt;89%)"/>
    <s v="&gt;90%"/>
    <s v="PARQUE AUTOMOTOR"/>
    <s v="LIDER DEL PARQUE AUTOMOTOR"/>
    <s v="LIDER DEL PARQUE AUTOMOTOR_x000a_SUBDIRECTOR LOGISTICA"/>
    <s v="SUBDIRECCION LOGISTICA_x000a_DIRECCION_x000a_SUBDIRECCION OPERATIVA_x000a_PLANEACION"/>
    <n v="0.75"/>
    <n v="37.78"/>
    <n v="52"/>
    <n v="0.72653846153846158"/>
    <s v="&lt;"/>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_x000a__x000a_Las maquinas extintoras cuentan con equipos en el IMER (Incendios, Matpel, Emergencias, Rescate) en cumpliendo a la misionalidad de la Entidad._x000a__x000a_De acuerdo a la reciente adquisicion de maquinas extintoras,  a la fecha se cuenta con 52 vehículos de primera respuesta y a disposicion de la Subdireccion Logistica / Subdireccion operativa ._x000a__x000a_El 73 % de los vehículos de primera respuesta estuvieron  disponibles con un indicador de Desempeño Bueno. No se logró alcanzar la meta propuesta del 75% de disponibilidad debido a que constantemente el Parque Automotor presenta daños imprevistos en sus vehiculos, que requieren de mantenimientos correctivos de caracter urgente, los cuales, afectan directamente la disponibilidad.  Es preciso reforzar los temas de los vehiculos en los talleres por parte de las aseguradoras ya que en promedio al mes se tienen Dos (2) vehiculos para reparacion por este concepto._x000a__x000a_Por otra parte,  la disponibilidad vehicular siempre ha estado brindando la atención oportuna a las emergencias presentadas en cumplimiento de la misionalidad de la UAECOB. La entidad tiene programada para el siguiente mes la entrega de los vehiculos nuevos. _x000a__x000a_El indicador  se mantiene estable para este periodo en consideración a los meses anteriores cumpliendo con relacion al periodo anterior._x000a__x000a_Es de manifestar que el Parque  Automotor de la UAECOB  cuenta con una importante cantidad de maquinas con una vida de servicio elevada en consideracion a su modelo de fabricación;  se tienen en uso  2 carrotanques del año 1999, otros 3 carrotanques son modelos entre el 2010 y 2012,  se cuenta con 7 maquinas extintoras  modelo 1998, una modelo 2003 y   19 maquinas extintoras con modelos entre los años 2007 y 2012, lo que nos da un total de 32 vehículos con una vida de servicio muy alta lo que genera un riesgo para la dispopniblidad vehicular._x000a_   _x000a_Se cuenta con 67 maquinas de primera respuesta sin embargo tenemos: 1)   nueve (9)  Maquinas transito Libre - sin placa, 2) la maquina  ME17 esta Fuera de servicio por investigacion disciplinaria. 3) Las maquinas  ME02, ME18 y ME19 estan fuera de servicio por el costo muy elevado de las reparaciones  y 3) en promedio 2 de los equipos del parque automotor estan en tratamiento de Siniestros._x000a_TOTAL VEHICULOS EFECTIVOS MES OCTUBRE: 52_x000a__x000a_"/>
    <m/>
    <n v="0.75"/>
    <n v="34.83"/>
    <n v="55"/>
    <n v="0.63327272727272721"/>
    <s v="&lt;"/>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_x000a__x000a_Las maquinas extintoras cuentan con equipos en el IMER (Incendios, Matpel, Emergencias, Rescate) en cumpliendo a la misionalidad de la Entidad._x000a__x000a_De acuerdo a la reciente adquisicion de maquinas extintoras,  a la fecha se cuenta con 55 vehículos de primera respuesta y a disposicion de la Subdireccion Logistica / Subdireccion operativa ._x000a__x000a_El 63 % de los vehículos de primera respuesta estuvieron  disponibles con un indicador de Desempeño Bueno. No se logró alcanzar la meta propuesta del 75% de disponibilidad debido a que constantemente el Parque Automotor presenta daños imprevistos en sus vehiculos, que requieren de mantenimientos correctivos de caracter urgente, los cuales, afectan directamente la disponibilidad.  Es preciso reforzar los temas de los vehiculos en los talleres por parte de las aseguradoras ya que en promedio al mes se tienen uno (1) o  Dos (2) vehiculos para reparacion por este concepto._x000a__x000a_El indicador  se bajo de los promedios  obtenidos  en consideración a los meses anteriores.  Se deben prender las alertas por lo que con el apoyo del presidente del Comite Vehicular se realizaran  reuniones semanales  conjuntas con las Subdirecciones operativa, corporativa y logistica para tratar el tema puntual de Disponibilidad del Parque automotor de manera integral con el proposito de  priorizar las soluciones a partir de  los apoyos conjuntos  necesarios; esta actividad fue presentada como  medida de accion  en el Comite de Parque Automotor.  _x000a__x000a_Por otra parte,  la disponibilidad vehicular siempre ha estado brindando la atención oportuna a las emergencias presentadas en cumplimiento de la misionalidad de la UAECOB._x000a__x000a_*Se cuenta con 66 maquinas de primera respuesta sin embargo tenemos: 1)   7 Maquinas transito Libre. 2) Las 3 maquinas  ME02, ME18 y ME19 fuera de servicio por costo muy elevado de las reparaciones  y 3) en promedio 1 Equipo  esta en tratamiento de Siniestros._x000a_TOTAL VEHICULOS EFECTIVOS MES NOVIEMBRE: 55_x000a__x000a__x000a_"/>
    <m/>
    <n v="0.75"/>
    <n v="36.5"/>
    <n v="54"/>
    <n v="0.67592592592592593"/>
    <s v="&lt;"/>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_x000a__x000a_Las maquinas extintoras cuentan con equipos en el IMER (Incendios, Matpel, Emergencias, Rescate) en cumpliendo a la misionalidad de la Entidad._x000a__x000a_De acuerdo a la resiente adquisicion de maquinas extintoras,  a la fecha se cuenta con 65 vehículos de primera respuesta y a disposicion de la Subdireccion Logistica / Subdireccion operativa ._x000a__x000a_El 68 % de los vehículos de primera respuesta estuvieron  disponibles con un indicador de Desempeño Bueno. No se logró alcanzar la meta propuesta del 75% de disponibilidad debido a que constantemente el Parque Automotor presenta daños imprevistos en sus vehiculos, que requieren de mantenimientos correctivos de caracter urgente, los cuales, afectan directamente la disponibilidad.  Es preciso reforzar los temas de los vehiculos en los talleres por parte de las aseguradoras ya que en promedio al mes se tienen uno (1) o  Dos (2) vehiculos para reparacion por este concepto._x000a__x000a_Se deben prender las alertas por lo que con el apoyo del presidente del Comite Vehicular se realizaran  reuniones semanales  conjuntas con las Subdirecciones operativa, corporativa y logistica para tratar el tema puntual de Disponibilidad del Parque automotor de manera integral con el proposito de  priorizar las soluciones a partir de  los apoyos conjuntos  necesarios; esta actividad fue presentada como  medida de accion  en el Comite de Parque Automotor.  _x000a__x000a_El indicador  subio 4 puntos porcentuales en consideracion al mes pasado lo que muestra la gestion integral realizada por las Subdiercciones Operativa y Logistica a los vehiculos recientemente adquiridos,  mejorando de esta manera  la disponibilidad en general del parquie automotor ._x000a__x000a_Por otra parte,  la disponibilidad vehicular siempre ha estado brindando la atención oportuna a las emergencias presentadas en cumplimiento de la misionalidad de la UAECOB._x000a__x000a_*Se cuenta con 65 maquinas de primera respuesta sin embargo tenemos: 1)   6 Maquinas transito Libre. 2) Las 3 maquinas  ME02, ME18 y ME19 fuera de servicio por costo muy elevado de las reparaciones  y 3) en promedio 2 Equipos  esta en tratamiento de Siniestros._x000a_TOTAL VEHICULOS EFECTIVOS MES NOVIEMBRE: 54_x000a__x000a_"/>
    <m/>
    <n v="0.67857903824570487"/>
    <n v="0.67857903824570487"/>
    <s v="BUENO"/>
    <n v="0.75"/>
    <n v="37.700000000000003"/>
    <n v="50"/>
    <n v="0.754"/>
    <s v="&lt;"/>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_x000a__x000a_Las maquinas extintoras cuentan con equipos en el IMER (Incendios, Matpel, Emergencias, Rescate) en cumpliendo a la misionalidad de la Entidad._x000a__x000a_A la fecha se cuenta con 50 vehículos a disposicion  de la Subdireccion Logistica /Subdireccion Operativa de primera respuesta, donde están incluidos los (8) vehículos adquiridos (6 máquinas extintoras, 1 Unidad de rescate y 1 maquina extintora por reposición); Dentro del análisis no se tiene presente una maquina de altura que se encuentra en el proceso de matricula y la unidad de rescate animal que no cuenta con Bomba extintora._x000a__x000a_El  75 % de los vehículos de primera respuesta estuvieron  disponibles en Julio con un indicador de Desempeño Bueno. Es preciso reforzar los temas de los vehiculos en los talleres por parte de las aseguradoras ya que en promedio al mes se tienen tres (3) vehiuclos para reparacion por este concepto._x000a_El indicador  se mantinene estable para este periodo cumpliendo con relacion al periodo anterior._x000a__x000a_ Así mismo el parque automotor cuenta con equipos calificados como antiguos por su modelo de fabricación, se tienen en uso  2 carrotanques del año 1999, otros 3 carrotanques son modelos entre el 2010 y 2012,  se cuenta con 7 maquinas extintoras  modelo 1998, una modelo 2003 y   19 maquinas extintoras con modelos entre los años 2007 y 2012 lo que nos da un total de 32 vehículos con una vida de servicio muy alta._x000a_   _x000a_"/>
    <m/>
    <n v="0.75"/>
    <n v="38.159999999999997"/>
    <n v="52"/>
    <n v="0.73384615384615381"/>
    <s v="&lt;"/>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_x000a__x000a_Las maquinas extintoras cuentan con equipos en el IMER (Incendios, Matpel, Emergencias, Rescate) en cumpliendo a la misionalidad de la Entidad._x000a__x000a_De acuerdo a la reciente adquisicion de maquinas extintoras,  a la fecha se cuenta con 52 vehículos de primera respuesta y a disposicion de la Subdireccion Logistica / Subdireccion operativa ._x000a__x000a_El 73,4 % de los vehículos de primera respuesta estuvieron  disponibles con un indicador de Desempeño Bueno teniendo en cuenta que la meta es de un minimo del 75% de Disponibilidad.  Es preciso reforzar los temas de los vehiculos en los talleres por parte de las aseguradoras ya que en promedio al mes se tienen tres (3) vehiculos para reparacion por este concepto._x000a__x000a_El indicador  se mantinene estable para este periodo en consideración a los meses anteriores cumpliendo con relacion al periodo anterior._x000a__x000a_Es de manifestar que el Parque  Automotor de la UAECOB  cuenta con una importante cantidad de maquinas con una vida de servicio elevada en consideracion a su modelo de fabricación;  se tienen en uso  2 carrotanques del año 1999, otros 3 carrotanques son modelos entre el 2010 y 2012,  se cuenta con 7 maquinas extintoras  modelo 1998, una modelo 2003 y   19 maquinas extintoras con modelos entre los años 2007 y 2012, lo que nos da un total de 32 vehículos con una vida de servicio muy alta lo que genera un riesgo para la dispopniblidad vehicular._x000a_   _x000a__x000a__x000a_"/>
    <m/>
    <n v="0.75"/>
    <n v="38.9"/>
    <n v="52"/>
    <n v="0.74807692307692308"/>
    <s v="&lt;"/>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_x000a__x000a_Las maquinas extintoras cuentan con equipos en el IMER (Incendios, Matpel, Emergencias, Rescate) en cumpliendo a la misionalidad de la Entidad._x000a__x000a_De acuerdo a la reciente adquisicion de maquinas extintoras,  a la fecha se cuenta con 52 vehículos de primera respuesta y a disposicion de la Subdireccion Logistica / Subdireccion operativa ._x000a__x000a_El 74,8 % de los vehículos de primera respuesta estuvieron  disponibles con un indicador de Desempeño Bueno teniendo en cuenta que la meta es de un minimo del 75% de Disponibilidad.  Es preciso reforzar los temas de los vehiculos en los talleres por parte de las aseguradoras ya que en promedio al mes se tienen tres (3) vehiculos para reparacion por este concepto._x000a__x000a_El indicador  se mantinene estable para este periodo en consideración a los meses anteriores cumpliendo con relacion al periodo anterior._x000a__x000a_Es de manifestar que el Parque  Automotor de la UAECOB  cuenta con una importante cantidad de maquinas con una vida de servicio elevada en consideracion a su modelo de fabricación;  se tienen en uso  2 carrotanques del año 1999, otros 3 carrotanques son modelos entre el 2010 y 2012,  se cuenta con 7 maquinas extintoras  modelo 1998, una modelo 2003 y   19 maquinas extintoras con modelos entre los años 2007 y 2012, lo que nos da un total de 32 vehículos con una vida de servicio muy alta lo que genera un riesgo para la disponiblidad vehicular._x000a_   _x000a__x000a__x000a_"/>
    <m/>
    <n v="0.74530769230769234"/>
    <n v="0.74530769230769234"/>
    <s v="BUENO"/>
    <n v="0.75"/>
    <n v="32.200000000000003"/>
    <n v="51"/>
    <n v="0.63137254901960793"/>
    <s v="&lt;"/>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_x000a__x000a_Las maquinas extintoras cuentan con equipos en el IMER (Incendios, Matpel, Emergencias, Rescate) en cumpliendo a la misionalidad de la Entidad._x000a__x000a_A la fecha se cuenta con 51 vehículos a disposicion  de la Subdireccion Logistica /Subdireccion Operativa de primera respuesta, donde están incluidos los (8) vehículos adquiridos (6 máquinas extintoras, 1 Unidad de rescate y 1 maquina extintora por reposición); Dentro del análisis no se tiene presente una maquina de altura que se encuentra en el proceso de matricula y la unidad de rescate animal que no cuenta con Bomba extintora._x000a__x000a_El  63,1 % de los vehículos de primera respuesta estuvieron  disponibles en Abril con un indicador de Desempeño Bueno. No se logró alcanzar la meta propuesta del 75% debido a que constantemente el Parque Automotor presenta daños imprevistos en sus vehículos, que requieren de mantenimientos correctivos de carácter urgente, los cuales, afectan directamente la disponibilidad. El indicador ha disminuido por diferentes problemas técnicos que han presentado los vehículos nuevos (6 fuera de servicio por garantía), ingresos a talleres autorizados por siniestros,  y mantenimientos correctivos._x000a__x000a_ Así mismo el parque automotor cuenta con equipos calificados como antiguos por su modelo de fabricación, se tienen en uso  2 carrotanques del año 1999, otros 3 carrotanques son modelos entre el 2010 y 2012,  se cuenta con 7 maquinas extintoras  modelo 1998, una modelo 2003 y   19 maquinas extintoras con modelos entre los años 2007 y 2012 lo que nos da un total de 32 vehículos con una vida de servicio muy alta._x000a_   _x000a_ Nota: Es de tener en cuenta que el Parque Automotor lo componen 123 vehículos."/>
    <s v="Se daran las recomendaciones a los maquinistas desde el taller del cuidado y manejo  del vehiculo."/>
    <n v="0.75"/>
    <n v="33"/>
    <n v="51"/>
    <n v="0.6470588235294118"/>
    <s v="&lt;"/>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_x000a__x000a_Las maquinas extintoras cuentan con equipos en el IMER (Incendios, Matpel, Emergencias, Rescate) en cumpliendo a la misionalidad de la Entidad._x000a__x000a_A la fecha se cuenta con 51  vehículos de primera respuesta  a disposicion de la Subdireccion Logistica / Subdireccion operativa, donde estan incluidos los (8) vehiculos adquiridos (6 máquinas extintoras, 1 Unidad de rescate y 1 maquina extintora por reposición); Dentro del análisis no se tiene presente una maquina de altura que se encuentra en el proceso de matricula y la unidad de rescate animal que no cuenta con Bomba extintora._x000a__x000a_El 64,5 % de los vehículos de primera respuesta estuvieron  disponibles en el mes de mayo con un indicador de Desempeño Bueno. No se logró alcanzar la meta propuesta del 75% debido a que constantemente el Parque Automotor presenta daños imprevistos en sus vehiculos, que requieren de mantenimientos correctivos de caracter urgente, los cuales, afectan directamente la disponibilidad._x000a__x000a_ El indicador mejoró para este periodo con relacion al mes anterior sin embargo se presenta intermitencia enla prestacion del servicio de los vehiculos nuevos por problemas tecnicos_x000a__x000a_ Así mismo el parque automotor cuenta con algunos equipos calificados como antiguos por su modelo de fabricacion, se tienen en uso  2 carrotanques del año 1999, otros 3 carrotanques son modelos entre el 2010 y 2012,  se cuenta con 7 maquinas extintoras  modelo 1998, una modelo 2003 y   19 maquinas extintoras con modelso entre los años 2007 y 2012, lo que nos da un total de 32 vehiculos con una vida de servicio muy alta."/>
    <s v="Se daran las recomendaciones a los maquinistas desde el taller del cuidado y manejo  del vehiculo."/>
    <n v="0.75"/>
    <n v="39"/>
    <n v="50"/>
    <n v="0.78"/>
    <s v="&lt;"/>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_x000a__x000a_Las maquinas extintoras cuentan con equipos en el IMER (Incendios, Matpel, Emergencias, Rescate) en cumpliendo a la misionalidad de la Entidad._x000a__x000a_A Junio se cuenta con 50 vehículos de primera respuesta a disposicion de la Subdireccion Logistica / Subdireccion operativa, donde están incluidos los (8) vehículos adquiridos (6 máquinas extintoras, 1 Unidad de rescate y 1 maquina extintora por reposición); Dentro del análisis no se tiene presente una maquina de altura que se encuentra en el proceso de matricula y la unidad de rescate animal que no cuenta con Bomba extintora.  _x000a_*Los vehiculos:  1- ME17 Fuera de servicio por investigacion disciplinaria. 3) ME02, ME18 y ME19 fuera de servicio por costo muy elevado de las reparaciones.  y 3 Equipos que estan en tratamiento de Siniestros. TOTAL VEHICULOS MES JUNIO: 50_x000a__x000a_El 78 % de los vehículos de primera respuesta estuvieron  disponibles en el mes de Junio con un indicador de Desempeño Bueno.  Se logró alcanzar la meta propuesta del 75% aunque constantemente el Parque Automotor presenta daños imprevistos en sus vehículos, que requieren de mantenimientos correctivos de carácter urgente, los cuales, afectan directamente la disponibilidad. Por otra parte,  la disponibilidad vehicular siempre ha estado brindando la atención oportuna a las emergencias presentadas en cumplimiento de la misionalidad de la UAECOB._x000a__x000a_El indicador mejoró para este periodo con relación al mes anterior cerca de 13 puntos porcentuales, sin embargo se presenta intermitencia en la prestación del servicio de los vehículos nuevos por problemas técnicos lo que afecta el indicador._x000a__x000a_Así mismo el parque automotor cuenta con algunos equipos calificados como antiguos por su modelo de fabricación, se tienen en uso  2 carrotanques del año 1999, otros 3 carrotanques son modelos entre el 2010 y 2012,  se cuenta con 7 maquinas extintoras  modelo 1998, una modelo 2003 y   19 maquinas extintoras con modelos entre los años 2007 y 2012, lo que nos da un total de 32 vehículos con una vida de servicio muy alta._x000a_   _x000a_"/>
    <m/>
    <n v="0.68614379084967325"/>
    <n v="0.68614379084967325"/>
    <x v="1"/>
    <n v="0.75"/>
    <n v="33.1"/>
    <n v="49"/>
    <n v="0.67551020408163265"/>
    <s v="&lt;"/>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_x000a__x000a_Las maquinas extintoras cuentan con equipos en el IMER (Incendios, Matpel, Emergencias, Rescate) en cumplimiento a la misionalidad de la Entidad._x000a__x000a_A la fecha se cuenta con 49 vehículos de primera respuesta; Dentro del análisis no se tiene presente una maquina de altura que se encuentra en el proceso de matricula y la unidad de rescate animal que no cuenta con Bomba extintora._x000a__x000a_El 68% de los vehículos de primera respuesta estuvieron  disponibles con un indicador de Desempeño Bueno. No se logró alcanzar la meta propuesta del 75% debido a que constantemente el Parque Automotor presenta daños imprevistos en sus vehiculos, que requieren de mantenimientos correctivos de caracter urgente, los cuales, afectan directamente la disponibilidad._x000a__x000a_Por otra parte,  la disponibilidad vehicular siempre ha estado brindando la atención oportuna a las emergencias presentadas en cumplimiento de la misionalidad de la UAECOB. La entidad tiene programada para el siguiente mes la entrega de los vehiculos nuevos. _x000a__x000a_Nota: Es de tener en cuenta que el Parque Automotor lo componen 115 vehículos."/>
    <s v="Se daran las recomendaciones a los maquinistas desde el taller del cuidado y manejo  del vehiculo."/>
    <n v="0.75"/>
    <n v="35.9"/>
    <n v="57"/>
    <n v="0.62982456140350873"/>
    <s v="&lt;"/>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_x000a__x000a_Las maquinas extintoras cuentan con equipos en el IMER (Incendios, Matpel, Emergencias, Rescate) en cumplimiento a la misionalidad de la Entidad._x000a__x000a_A la fecha se cuenta con 57 vehículos de primera respuesta,donde estan incluidos los (8) vehiculos adquiridos (6 máquinas extintoras, 1 Unidad de rescate y 1 maquina extintora por reposición);Dentro del análisis no se tiene presente una maquina de altura que se encuentra en el proceso de matricula y la unidad de rescate animal que no cuenta con Bomba extintora._x000a__x000a_El 63% de los vehículos de primera respuesta estuvieron  disponibles con un indicador de Desempeño Bueno. No se logró alcanzar la meta propuesta del 75% debido a que constantemente el Parque Automotor presenta daños imprevistos en sus vehiculos, que requieren de mantenimientos correctivos de caracter urgente, los cuales, afectan directamente la disponibilidad. El indicador ha disminuido por diferentes problemas técnicos que han presentado los vehiculos nuevos._x000a__x000a_Por otra parte,  la disponibilidad vehicular siempre ha estado brindando la atención oportuna a las emergencias presentadas en cumplimiento de la misionalidad de la UAECOB._x000a_   _x000a__x000a_Nota: Es de tener en cuenta que el Parque Automotor lo componen 123 vehículos."/>
    <s v="Se daran las recomendaciones a los maquinistas desde el taller del cuidado y manejo  del vehiculo."/>
    <n v="0.75"/>
    <n v="31.7"/>
    <n v="57"/>
    <n v="0.55614035087719293"/>
    <s v="&lt;"/>
    <s v="REGULAR"/>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_x000a__x000a_Las maquinas extintoras cuentan con equipos en el IMER (Incendios, Matpel, Emergencias, Rescate) en cumplimiento de la misionalidad de la Entidad._x000a__x000a_A la fecha se cuenta con 57 vehículos de primera respuesta, donde estan incluidos los (8) vehiculos adquiridos (6 máquinas extintoras, 1 Unidad de rescate y 1 maquina extintora por reposición); Dentro del análisis no se tiene presente una maquina de altura que se encuentra en el proceso de matricula y la unidad de rescate animal que no cuenta con Bomba extintora._x000a__x000a_El 56% de los vehículos de primera respuesta estuvieron  disponibles con un indicador de Desempeño Regular. No se logró alcanzar la meta propuesta del 75% debido a que constantemente el Parque Automotor presenta daños imprevistos en sus vehiculos, que requieren de mantenimientos correctivos de caracter urgente, los cuales, afectan directamente la disponibilidad. El indicador ha disminuido por diferentes problemas técnicos que han presentado los vehiculos nuevos (6 fuera de servicio por garantia), ingresos a talleres autorizados por siniestros,  y mantenimientos correctivos._x000a_   _x000a_Nota: Es de tener en cuenta que el Parque Automotor lo componen 123 vehículos."/>
    <s v="Se daran las recomendaciones a los maquinistas desde el taller del cuidado y manejo  del vehiculo."/>
    <n v="0.62049170545411136"/>
    <n v="0.62049170545411136"/>
    <s v="BUENO"/>
  </r>
  <r>
    <n v="51"/>
    <x v="3"/>
    <s v="Gestión Integral de Vehículos y Equipos"/>
    <s v="8. Subdirección Logística"/>
    <x v="0"/>
    <s v="Tiempo de respuesta en la ejecución de mantenimientos correctivos frecuentes en taller a los vehículos de la UAECOB."/>
    <s v="Identificar el tiempo promedio para atención de actividades de mantenimiento correctivo frecuente con el fin de proyectar la programación de mantenimientos para la disponibilidad de vehículos."/>
    <s v="Mensual"/>
    <s v="*Personal Residente en el taller._x000a_*Físicos_x000a_*Tecnológicos_x000a_*Económicos"/>
    <n v="15"/>
    <s v="Durante el proceso, de acuerdo a los reportes diarios del residente del taller."/>
    <s v="Eficiencia"/>
    <s v="Promedio mensual (suma de los días de vehículos atendidos por mantenimiento / el numero de  vehículos en mantenimiento)_x000a_Ref.: Fecha de entrada al taller-fecha de salida del taller_x000a_"/>
    <s v="Tiempo (Días)"/>
    <s v="Informe diario enviado por el residente del taller  y base de datos del líder parque automotor."/>
    <s v="Monitoreo Diario"/>
    <s v="Mensual"/>
    <s v="&gt; 21 DIAS"/>
    <s v="(&gt; 13 DIAS y &lt; 20 DIAS)"/>
    <s v="(&gt;6 DIAS y  &lt; 12 DIAS)"/>
    <s v="&lt; 5 DIAS "/>
    <s v="PARQUE AUTOMOTOR"/>
    <s v="LIDER DEL PARQUE AUTOMOTOR"/>
    <s v="LIDER DEL PARQUE AUTOMOTOR_x000a_SUBDIRECTOR LOGISTICA"/>
    <s v="SUBDIRECCION LOGISTICA_x000a_DIRECCION_x000a_SUBDIRECCION OPERATIVA_x000a_PLANEACION"/>
    <n v="15"/>
    <n v="192.35"/>
    <n v="72"/>
    <n v="2.6715277777777775"/>
    <s v="&lt;"/>
    <s v="EXCELENTE"/>
    <s v="El tiempo de respuesta en la ejecución de mantenimientos correctivos frecuentes en taller a los vehículos de la UAECOB en el periodo fue Excelente de acuerdo con FACTURA OCTUBRE (FACTURA 10) se tuvo un promedio de estadía en taller de 2,67 días para  los  72 casos presentados  con un indicador de Desempeño &quot;Excelente&quot; como quiera  que los resultados  se encuetran dentro de los rangos proyectados en el periodo._x000a__x000a_Se han realizado mantenimientos en los tiempos establecidos a los vehículos; dentro de la supervisión del contrato de mantenimiento, se ha realizado una buena gestión administrativa (Control y Seguimiento), lo que ha permitido oportunamente dar respuesta a los mantenimientos solicitados._x000a__x000a_Es precioso manifestar que algunos vehículo se pueden considerar antiguos por tanto sus repuestos en algunas oportunidades son de difícil adquisición y deben ser importados lo que genera retrasos y una estadía mayor en  taller."/>
    <m/>
    <n v="15"/>
    <n v="229"/>
    <n v="34"/>
    <n v="6.7352941176470589"/>
    <s v="&lt;"/>
    <s v="BUENO"/>
    <s v="El tiempo de respuesta en la ejecución de mantenimientos correctivos frecuentes en taller a los vehículos de la UAECOB en el periodo fue BUENO de acuerdo con  OCTUBRE / NOVIEMBRE (FACTURA 11) se tuvo un promedio de estadía en taller de 6,74 días para  los  34 casos presentados  con un indicador de Desempeño &quot;BUENO&quot; como quiera  que los resultados  se encuetran dentro de los rangos proyectados en el periodo._x000a__x000a_Se han realizado mantenimientos en los tiempos establecidos a los vehículos; dentro de la supervisión del contrato de mantenimiento, se ha realizado una buena gestión administrativa(Control y Seguimiento), lo que ha permitido oportunamente dar respuesta a los mantenimientos solicitados._x000a__x000a_Es precioso manifestar que algunos vehículo se pueden considerar antiguos por tanto sus repuestos en algunas oportunidades son de difícil adquisición y deben ser importados lo que genera retrasos y una estadía mayor en  taller."/>
    <m/>
    <n v="15"/>
    <n v="333"/>
    <n v="33"/>
    <n v="10.090909090909092"/>
    <s v="&lt;"/>
    <s v="BUENO"/>
    <s v="El tiempo de respuesta en la ejecución de mantenimientos correctivos frecuentes en taller a los vehículos de la UAECOB en el periodo fue BUENO de acuerdo con FACTURA NOVIEMBRE / DICIEMBRE (FACTURA 12) se tuvo un promedio de estadía en taller de 10,09 días para  los  33 casos presentados  con un Indicador de Desempeño  &quot;BUENO&quot; como quiera  que los resultados  son practicamemente iguales con relacion a la meta del indicador propuesto de quince (15)  días para el periodo._x000a__x000a_Se han realizado mantenimientos en los tiempos establecidos a los vehículos; dentro de la supervisión del contrato de mantenimiento, se ha realizado una buena gestión administrativa(Control y Seguimiento), lo que ha permitido oportunamente dar respuesta a los mantenimientos solicitados._x000a__x000a_Es precioso manifestar que algunos vehículo se pueden considerar antiguos por tanto sus repuestos en algunas oportunidades son de difícil adquisición y deben ser importados lo que genera retrasos y una estadía mayor en  taller."/>
    <m/>
    <n v="6.4992436621113088"/>
    <n v="6.4992436621113088"/>
    <s v="BUENO"/>
    <n v="15"/>
    <n v="397"/>
    <n v="86"/>
    <n v="4.6162790697674421"/>
    <s v="&lt;"/>
    <s v="EXCELENTE"/>
    <s v="El tiempo de respuesta en la ejecución de mantenimientos correctivos frecuentes en taller a los vehículos de la UAECOB en el periodo fue Excelente de acuerdo con FACTURA JULIO  se tuvo un promedio de estadía en taller de 4,62 días para 86 casos, con un indicador de Desempeño Excelente_x000a__x000a_Se han realizado mantenimientos en los tiempos establecidos a los vehículos; dentro de la supervisión del contrato de mantenimiento, se ha realizado una buena gestión administrativa (Control y Seguimiento), lo que ha permitido oportunamente dar respuesta a los mantenimientos solicitados._x000a__x000a_Es precioso manifestar que algunos vehículo se pueden considerar antiguos por tanto sus repuestos en algunas oportunidades son de difícil adquisición y deben ser importados lo que genera retrasos y una estadía mayor en  taller."/>
    <m/>
    <n v="15"/>
    <n v="316"/>
    <n v="73"/>
    <n v="4.3287671232876717"/>
    <s v="&lt;"/>
    <s v="EXCELENTE"/>
    <s v="El tiempo de respuesta en la ejecución de mantenimientos correctivos frecuentes en taller a los vehículos de la UAECOB en el periodo fue EXCELENTE de acuerdo con FACTURA AGOSTO  se tuvo un promedio de estadía en taller de 4,33 días para 73 casos presentados, con un indicador de Desempeño Excelente._x000a__x000a_Se han realizado mantenimientos en los tiempos establecidos a los vehículos; dentro de la supervisión del contrato de mantenimiento, se ha realizado una buena gestión administrativa(Control y Seguimiento), lo que ha permitido oportunamente dar respuesta a los mantenimientos solicitados._x000a__x000a_Es precioso manifestar que algunos vehículo se pueden considerar antiguos por tanto sus repuestos en algunas oportunidades son de difícil adquisición y deben ser importados lo que genera retrasos y una estadía mayor en  taller."/>
    <m/>
    <n v="15"/>
    <n v="353"/>
    <n v="39"/>
    <n v="9.0512820512820511"/>
    <s v="&lt;"/>
    <s v="BUENO"/>
    <s v="El tiempo de respuesta en la ejecución de mantenimientos correctivos frecuentes en taller a los vehículos de la UAECOB en el periodo fue BUENO de acuerdo con FACTURA SEPTIEMBRE  se tuvo un promedio de estadía en taller de 9,06 días para 39 casos presentados, con un indicador de Desempeño BUENO_x000a__x000a_Se han realizado mantenimientos en los tiempos establecidos a los vehículos; dentro de la supervisión del contrato de mantenimiento, se ha realizado una buena gestión administrativa(Control y Seguimiento), lo que ha permitido oportunamente dar respuesta a los mantenimientos solicitados._x000a__x000a_Es precioso manifestar que algunos vehículo se pueden considerar antiguos por tanto sus repuestos en algunas oportunidades son de difícil adquisición y deben ser importados lo que genera retrasos y una estadía mayor en  taller."/>
    <m/>
    <n v="5.9987760814457216"/>
    <n v="5.9987760814457216"/>
    <s v="BUENO"/>
    <s v="15 DIAS"/>
    <n v="405"/>
    <n v="59"/>
    <n v="6.8644067796610173"/>
    <s v="&lt;"/>
    <s v="BUENO"/>
    <s v="El tiempo de respuesta en la ejecución de mantenimientos correctivos frecuentes en taller a los vehículos de la UAECOB en el periodo fue Bueno de acuerdo con FACTURA ABRIL  se tuvo un promedio de estadía en taller de 6,86 días para 59 casos, con un indicador de Desempeño Bueno_x000a__x000a_Se han realizado mantenimientos en los tiempos establecidos a los vehículos; dentro de la supervisión del contrato de mantenimiento, se ha realizado una buena gestión administrativa(Control y Seguimiento), lo que ha permitido oportunamente dar respuesta a los mantenimientos solicitados._x000a__x000a_"/>
    <m/>
    <s v="15 DIAS"/>
    <n v="417"/>
    <n v="59"/>
    <n v="7.0677966101694913"/>
    <s v="&lt;"/>
    <s v="BUENO"/>
    <s v="El tiempo de respuesta en la ejecución de mantenimientos correctivos frecuentes en taller a los vehículos de la UAECOB en el periodo fue Bueno de acuerdo con FACTURA MAYO  se tuvo un promedio de estadía en taller de 7 días para 59 casos, con un indicador de Desempeño Bueno_x000a__x000a_Se han realizado mantenimientos en los tiempos establecidos a los vehículos; dentro de la supervisión del contrato de mantenimiento, se ha realizado una buena gestión administrativa(Control y Seguimiento), lo que ha permitido oportunamente dar respuesta a los mantenimientos solicitados._x000a__x000a_"/>
    <m/>
    <s v="15 DIAS"/>
    <n v="990"/>
    <n v="83"/>
    <n v="11.927710843373495"/>
    <s v="&lt;"/>
    <s v="BUENO"/>
    <s v="El tiempo de respuesta en la ejecución de mantenimientos correctivos frecuentes en taller a los vehículos de la UAECOB en el mes de Junio fue Bueno; en el mes de FACTURA JUNIO se tuvo un promedio de estadía en taller de 11,9 días para 83 casos, con un indicador de Desempeño Bueno._x000a__x000a_Se han realizado mantenimientos en los tiempos establecidos a los vehículos; dentro de la supervisión del contrato de mantenimiento, se ha realizado una buena gestión administrativa(Control y Seguimiento), lo que ha permitido oportunamente dar respuesta a los mantenimientos solicitados._x000a__x000a_Es preciso manifestar que algunos vehículo se pueden considerar antiguos por tanto sus repuestos en algunas oportunidades son de difícil adquisición y deben ser importados lo que genera retrasos y una estadía mayor en  taller."/>
    <m/>
    <n v="8.6199714110680006"/>
    <n v="8.6199714110680006"/>
    <x v="1"/>
    <s v="15 DIAS"/>
    <n v="395"/>
    <n v="73"/>
    <n v="5.4109589041095889"/>
    <s v="&lt;"/>
    <s v="Excelente"/>
    <s v="El tiempo de respuesta en la ejecución de mantenimientos correctivos frecuentes en taller a los vehículos de la UAECOB en el mes de enero  fue en promedio 5,41 dias, con un indicador de Desempeño Excelente._x000a__x000a_Se han realizado mantenimientos en los tiempos establecidos a los vehiculos; dentro de la supervisión del contrato de mantenimiento, se ha realizado una buena gestión administrativa(Control y Seguimiento), lo que ha permitido oportunamente dar respuesta a los mantenimientos solicitados."/>
    <m/>
    <s v="15 DIAS"/>
    <n v="350"/>
    <n v="75"/>
    <n v="4.666666666666667"/>
    <s v="&lt;"/>
    <s v="EXCELENTE"/>
    <s v="El tiempo de respuesta en la ejecución de mantenimientos correctivos frecuentes en taller a los vehículos de la UAECOB en el mes de enero  fue en promedio 4,67 dias, con un indicador de Desempeño Excelente._x000a__x000a_Se han realizado mantenimientos en los tiempos establecidos a los vehiculos; dentro de la supervisión del contrato de mantenimiento, se ha realizado una buena gestión administrativa(Control y Seguimiento), lo que ha permitido oportunamente dar respuesta a los mantenimientos solicitados."/>
    <m/>
    <n v="15"/>
    <n v="356"/>
    <n v="70"/>
    <n v="5.0857142857142854"/>
    <s v="&lt;"/>
    <s v="EXCELENTE"/>
    <s v="El tiempo de respuesta en la ejecución de mantenimientos correctivos frecuentes en taller a los vehículos de la UAECOB en el mes de enero  fue en promedio 5,09 dias, con un indicador de Desempeño Excelente._x000a__x000a_Se han realizado mantenimientos en los tiempos establecidos a los vehiculos; dentro de la supervisión del contrato de mantenimiento, se ha realizado una buena gestión administrativa(Control y Seguimiento), lo que ha permitido oportunamente dar respuesta a los mantenimientos solicitados."/>
    <m/>
    <n v="5.0544466188301804"/>
    <n v="5.0544466188301804"/>
    <s v="EXCELENTE"/>
  </r>
  <r>
    <n v="52"/>
    <x v="3"/>
    <s v="Gestión Integral de Vehículos y Equipos"/>
    <s v="8. Subdirección Logística"/>
    <x v="0"/>
    <s v="Disponibilidad del Equipo menor (mayor frecuencia y/o rotación) para la atención de incidentes y emergencias en la ciudad."/>
    <s v="Verificar mensualmente la Disponibilidad del Equipo menor (mayor frecuencia de utilización) para la atención de incidentes y emergencias en la ciudad."/>
    <s v="Mensual"/>
    <s v="*Personal (Técnicos administrativos y uniformados)_x000a_*Físicos_x000a_*Tecnológicos "/>
    <n v="0.8"/>
    <s v="Durante el proceso y monitoreo de la disponibilidad de Equipo menor (mayor frecuencia y/o rotación)."/>
    <s v="Eficiencia"/>
    <s v="PROMEDIO SEMANAL (Total de equipo menor (mayor frecuencia y/o rotación) disponible para la atención/ total de equipo menor (mayor frecuencia y/o rotación). para la atención)*100"/>
    <s v="Porcentaje"/>
    <s v="Base de datos"/>
    <s v="Monitoreo Semanal"/>
    <s v="Mensual"/>
    <s v="&lt;29%"/>
    <s v="(&gt; 30% y &lt;59%)"/>
    <s v="(&gt; 60% y &lt;84%)"/>
    <s v="&gt;85%"/>
    <s v="EQUIPO MENOR"/>
    <s v="LIDER EQUIPO MENOR"/>
    <s v="LIDER DE EQUIPO MENOR _x000a_SUBDIRECTOR LOGISTICA"/>
    <s v="SUBDIRECCION LOGISTICA_x000a_DIRECCION_x000a_PLANEACION_x000a_SUBDIRECCION OPERATIVA_x000a_"/>
    <n v="0.8"/>
    <n v="311"/>
    <n v="331"/>
    <n v="0.93957703927492442"/>
    <s v="&gt;"/>
    <s v="EXCELENTE"/>
    <s v="En  Octubre se encuentra disponible el 94%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 Dicha información es brindada mensualmente desde el área tecnica de la subdirección logistica, la cual esta encargada del mantenimiento y reparación de los equipos reportados en dicho informe. La información es consolidada por Marcos Rodriguez y el Sargento Casquete quienes estan ubicados en la estación B3 donde se encuentra el taller de reparación de Logistica. La base de datos se encuentra en el computador de los sargentos. Igualmente se encuentra consolidada en el computador del profesional Andres Orobio. "/>
    <m/>
    <n v="0.8"/>
    <n v="315"/>
    <n v="331"/>
    <n v="0.95166163141993954"/>
    <s v="&gt;"/>
    <s v="EXCELENTE"/>
    <s v="En Noviembre se encuentra disponible el 95%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 Dicha información es brindada mensualmente desde el área tecnica de la subdirección logistica, la cual esta encargada del mantenimiento y reparación de los equipos reportados en dicho informe. La información es consolidada por Marcos Rodriguez y el Sargento Casquete quienes estan ubicados en la estación B3 donde se encuentra el taller de reparación de Logistica. La base de datos se encuentra en el computador de los sargentos. Igualmente se encuentra consolidada en el computador del profesional Andres Orobio. _x000a_"/>
    <m/>
    <n v="0.8"/>
    <n v="327"/>
    <n v="331"/>
    <n v="0.98791540785498488"/>
    <s v="&gt;"/>
    <s v="EXCELENTE"/>
    <s v="En Diciembre se encuentra disponible el  99%  de los equipos para la operación en cuanto a: motosierras, motobombas, mototrozadoras, generadores, equipo rescate vehicular y guadañadoras .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Marcos Rodriguez y el Sargento Casquete  quienes  estan ubicados en la estación B3 donde se encuentra el taller de reparación de Logistica. La base de datos se encuentra en el computador del sargento. Igualmente se encuentra consolidada en el computador del profesional Andres Orobio._x000a__x000a_"/>
    <m/>
    <n v="0.95971802618328306"/>
    <n v="0.95971802618328306"/>
    <s v="EXCELENTE"/>
    <n v="0.8"/>
    <n v="325"/>
    <n v="331"/>
    <n v="0.98187311178247738"/>
    <s v="&gt;"/>
    <s v="EXCELENTE"/>
    <s v="En Julio se encuentra disponible el 98%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Este porcentaje se da, dado que existe contrato vigente y se atiende en el menor tiempo posible. _x000a__x000a_"/>
    <m/>
    <n v="0.8"/>
    <n v="318"/>
    <n v="331"/>
    <n v="0.9607250755287009"/>
    <s v="&gt;"/>
    <s v="EXCELENTE"/>
    <s v="En Agosto se encuentra disponible el 96%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_x000a__x000a_"/>
    <m/>
    <n v="0.8"/>
    <n v="324"/>
    <n v="331"/>
    <n v="0.97885196374622352"/>
    <s v="&gt;"/>
    <s v="EXCELENTE"/>
    <s v="En Septiembre se encuentra disponible el 97,88  de los equipos para la operación en cuanto a: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Casquete quien esta ubicado en la estación B3 donde se encuentra el taller de reparación de Logistica. La base de datos se encuentra en el computador del sargento. Igualmente se encuentra consolidada en el computador del profesional Andres Orobio. Este porcentaje se da, dado que existe contrato vigente y se atiende en el menor tiempo posible. "/>
    <m/>
    <n v="0.97381671701913397"/>
    <n v="0.97381671701913397"/>
    <s v="EXCELENTE"/>
    <n v="0.8"/>
    <n v="311"/>
    <n v="331"/>
    <n v="0.93957703927492442"/>
    <s v="&gt;"/>
    <s v="EXCELENTE"/>
    <s v="En Abril se encuentra disponible el 94%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_x000a__x000a_"/>
    <m/>
    <n v="0.8"/>
    <n v="311"/>
    <n v="331"/>
    <n v="0.93957703927492442"/>
    <s v="&gt;"/>
    <s v="EXCELENTE"/>
    <s v="En Mayo se encuentra disponible el 94%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_x000a__x000a_"/>
    <m/>
    <n v="0.8"/>
    <n v="322"/>
    <n v="331"/>
    <n v="0.97280966767371602"/>
    <s v="&gt;"/>
    <s v="Excelente"/>
    <s v="En Junio se encuentra disponible el 97%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_x000a__x000a_"/>
    <m/>
    <n v="0.95065458207452158"/>
    <n v="0.95065458207452158"/>
    <x v="0"/>
    <n v="0.8"/>
    <n v="325"/>
    <n v="331"/>
    <n v="0.98187311178247738"/>
    <s v="&gt;"/>
    <s v="Excelente"/>
    <s v="En Enero se encuentra disponible el 98%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_x000a__x000a_"/>
    <m/>
    <n v="0.8"/>
    <n v="315"/>
    <n v="331"/>
    <n v="0.95166163141993954"/>
    <s v="&gt;"/>
    <s v="EXCELENTE"/>
    <s v="En Febrero se encuentra disponible el 95%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_x000a__x000a_"/>
    <m/>
    <n v="0.8"/>
    <n v="314"/>
    <n v="331"/>
    <n v="0.94864048338368578"/>
    <s v="&gt;"/>
    <s v="EXCELENTE"/>
    <s v="En Marzo se encuentra disponible el 95%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_x000a__x000a_"/>
    <m/>
    <n v="0.96072507552870079"/>
    <n v="0.96072507552870079"/>
    <s v="EXCELENTE"/>
  </r>
  <r>
    <n v="53"/>
    <x v="3"/>
    <s v="Gestión Integral de Vehículos y Equipos"/>
    <s v="8. Subdirección Logística"/>
    <x v="0"/>
    <s v="Tiempo de respuesta para la realización de mantenimientos correctivos del equipo menor (mayor frecuencia y/o rotación) de la UAECOB."/>
    <s v="Identificar el tiempo promedio para atención de actividades de mantenimiento correctivos del equipo menor de la UAECOB."/>
    <s v="Mensual"/>
    <s v="*Personal (Técnicos administrativos y uniformados)_x000a_*Físicos_x000a_*Tecnológicos "/>
    <n v="5"/>
    <s v="Al final del proceso"/>
    <s v="Eficiencia"/>
    <s v="Promedio mensual (suma de los días Equipo menor atendido por mantenimiento correctivo / el numero de equipo menor del taller interno B3 y talleres externos )  _x000a_Ref.(Fecha de entrada al taller-fecha de salida del taller)"/>
    <s v="Tiempo (Días)"/>
    <s v="Taller interno Informe semanal enviado a logística._x000a_Taller externos, los informes se solicitan cuando se hacen los mantenimientos"/>
    <s v="Monitoreo mensual"/>
    <s v="Mensual"/>
    <s v="&gt; 21 DIAS"/>
    <s v="(&gt;10 DIAS  Y    &lt; 20 DIAS)"/>
    <s v="(&gt; 6 DIAS   Y   &lt; 9 DIAS)"/>
    <s v="&lt;  5 DIAS"/>
    <s v="EQUIPO MENOR"/>
    <s v="LIDER EQUIPO MENOR"/>
    <s v="LIDER DE EQUIPO MENOR _x000a_SUBDIRECTOR LOGISTICA"/>
    <s v="SUBDIRECCION LOGISTICA_x000a_DIRECCION_x000a_PLANEACION_x000a_SUBDIRECCION OPERATIVA_x000a_"/>
    <n v="5"/>
    <n v="30"/>
    <n v="20"/>
    <n v="1.5"/>
    <s v="&lt;"/>
    <s v="EXCELENTE"/>
    <s v="En el mes de Octubre  el tiempo promedio del mantenimiento correctivo del equipo menor de mayor rotacion  en el taller interno de logistica y taller externo fue de 2 dias. Con un Indicador de desempeño EXCELENTE.   Este promedio se da, puesto que existe contrato vigente y se atiende en el menor tiempo posible los mantenimientos. 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_x000a__x000a_La información es consolidada por Marcos rodriguez y el Sargento Casquete quienes estan ubicados en la estación B3 donde se encuentra el taller de reparación de Logistica. La base de datos se encuentra en el computador de los sargentos. Igualmente se encuentra consolidada en el computador del profesional Andres Orobio."/>
    <m/>
    <n v="5"/>
    <n v="21"/>
    <n v="16"/>
    <n v="1.3125"/>
    <s v="&lt;"/>
    <s v="EXCELENTE"/>
    <s v="En el mes de Noviembre el tiempo promedio del mantenimiento correctivo del equipo menor de mayor rotacion  en el taller interno de logistica y taller externo fue de 1,3 dias. Con un Indicador de desempeño EXCELENTE.   Este promedio se da, puesto que existe contrato vigente y se atiende en el menor tiempo posible los mantenimientos. Los equipos a los que se hace referencia son: motosierras, motobombas, mototrozadoras, generadores, equipo rescate vehicular y guadañadoras . _x000a__x000a_Dicha información es brindada mensualmente desde el área tecnica de la subdirección logistica, la cual esta encargada del mantenimiento y reparación de los equipos reportados en dicho informe. La información es consolidada por Marcos Rodriguez y el Sargento Casquete quienes estan ubicados en la estación B3 donde se encuentra el taller de reparación de Logistica. La base de datos se encuentra en el computador de los sargentos. Igualmente se encuentra consolidada en el computador del profesional Andres Orobio. "/>
    <m/>
    <n v="5"/>
    <n v="10"/>
    <n v="4"/>
    <n v="2.5"/>
    <s v="&lt;"/>
    <s v="EXCELENTE"/>
    <s v="En el mes de Diciembre  el tiempo promedio del mantenimiento correctivo del equipo menor de mayor rotacion  en el taller  de logistica  fue de 2,5 dias. Con un Indicador de desempeño EXCELENTE.   Este promedio se da, puesto que existe contrato vigente y se atiende en el menor tiempo posible los mantenimientos. Los equipos a los que se hace referencia son: motosierras, motobombas, mototrozadoras, generadores, equipo rescate vehicular y guadañadoras . _x000a__x000a_Dicha información es brindada mensualmente desde el área tecnica de la subdirección logistica, la cual esta encargada del mantenimiento y reparación de los equipos reportados en dicho informe. La información es consolidada por Marcos Rodriguez y el Sargento Casquete quienes estan ubicados en la estación B3 donde se encuentra el taller de reparación de Logistica. La base de datos se encuentra en el computador de los sargentos. Igualmente se encuentra consolidada en el computador del profesional Andres Orobio."/>
    <m/>
    <n v="1.7708333333333333"/>
    <n v="1.7708333333333333"/>
    <s v="EXCELENTE"/>
    <n v="5"/>
    <n v="24"/>
    <n v="6"/>
    <n v="4"/>
    <s v="&lt;"/>
    <s v="EXCELENTE"/>
    <s v="En el mes de Julio el tiempo promedio del mantenimiento correctivo del equipo menor de mayor rotacion  en el taller interno de logistica y taller externo fue de 4 dias. Con un Indicador de desempeño EXCELENTE.   Este promedio se da, puesto que existe contrato vigente y se atiende en el menor tiempo posible los mantenimientos. 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Este porcentaje se da, dado que existe contrato vigente y se atiende en el menor tiempo posible"/>
    <m/>
    <n v="5"/>
    <n v="36"/>
    <n v="13"/>
    <n v="2.7692307692307692"/>
    <s v="&lt;"/>
    <s v="EXCELENTE"/>
    <s v="En el mes de Agosto el tiempo promedio del mantenimiento correctivo del equipo menor de mayor rotacion  en el taller interno de logistica y taller externo fue de 2,8 dias. Con un Indicador de desempeño EXCELENTE.   Este promedio se da, puesto que existe contrato vigente y se atiende en el menor tiempo posible los mantenimientos. 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
    <m/>
    <n v="5"/>
    <n v="23"/>
    <n v="7"/>
    <n v="3.2857142857142856"/>
    <s v="&lt;"/>
    <s v="EXCELENTE"/>
    <s v="En el mes de Septiembre el tiempo promedio del mantenimiento correctivo del equipo menor de mayor rotacion  en el taller interno de logistica y taller externo fue de 3,3 dias. Con un Indicador de desempeño EXCELENTE.   Este promedio se da, puesto que existe contrato vigente y se atiende en el menor tiempo posible los mantenimientos. 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Casquete quien esta ubicado en la estación B3 donde se encuentra el taller de reparación de Logistica. La base de datos se encuentra en el computador del sargento. Igualmente se encuentra consolidada en el computador del profesional Andres Orobio. "/>
    <m/>
    <n v="3.3516483516483517"/>
    <n v="3.3516483516483517"/>
    <s v="EXCELENTE"/>
    <s v="5 DIAS"/>
    <n v="90"/>
    <n v="20"/>
    <n v="4.5"/>
    <s v="&lt;"/>
    <s v="EXCELENTE"/>
    <s v="En el mes de Abril el tiempo promedio del mantenimiento correctivo del equipo menor de mayor rotacion  en el taller interno de logistica y taller externo fue de 4,5 dias. Con un Indicador de desempeño EXCELENTE.   Este promedio se da, puesto que existe contrato vigente y se atiende en el menor tiempo posible los mantenimientos. 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
    <m/>
    <s v="5 DIAS"/>
    <n v="33"/>
    <n v="19"/>
    <n v="1.736842105263158"/>
    <s v="&lt;"/>
    <s v="EXCELENTE"/>
    <s v="En el mes de Mayo el tiempo promedio del mantenimiento correctivo del equipo menor de mayor rotacion  en el taller interno de logistica y taller externo fue de 1,7 dias. Con un Indicador de desempeño EXCELENTE.   Este promedio se da, puesto que existe contrato vigente y se atiende en el menor tiempo posible los mantenimientos. 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
    <m/>
    <s v="5 DIAS"/>
    <n v="9"/>
    <n v="9"/>
    <n v="1"/>
    <s v="&lt;"/>
    <s v="Excelente"/>
    <s v="En el mes de Junio el tiempo promedio del mantenimiento correctivo del equipo menor de mayor rotacion  en el taller interno de logistica y taller externo fue de 1 dias. Con un Indicador de desempeño EXCELENTE.   Este promedio se da, puesto que existe contrato vigente y se atiende en el menor tiempo posible los mantenimientos. 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
    <m/>
    <n v="2.4122807017543857"/>
    <n v="2.4122807017543857"/>
    <x v="0"/>
    <s v="5 DIAS"/>
    <n v="21"/>
    <n v="6"/>
    <n v="3.5"/>
    <s v="&lt;"/>
    <s v="Excelente"/>
    <s v="En el mes de enero, el tiempo promedio del mantenimiento correctivo del equipo menor de mayor rotacion  en el taller interno de logistica y taller externo fue de 3,5 dias. Con un Indicador de desempeño EXCELENTE.   Este promedio se da, puesto que existe contrato vigente y se atiende en el menor tiempo posible los mantenimientos. 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
    <m/>
    <s v="5 DIAS"/>
    <n v="73"/>
    <n v="16"/>
    <n v="4.5625"/>
    <s v="&lt;"/>
    <s v="EXCELENTE"/>
    <s v="En el mes de Febrero, el tiempo promedio del mantenimiento correctivo del equipo menor de mayor rotacion  en el taller interno de logistica y taller externo fue de 4,56 dias. Con un Indicador de desempeño EXCELENTE.   Este promedio se da, puesto que existe contrato vigente y se atiende en el menor tiempo posible los mantenimientos. 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
    <m/>
    <n v="5"/>
    <n v="55"/>
    <n v="17"/>
    <n v="3.2352941176470589"/>
    <s v="&lt;"/>
    <s v="EXCELENTE"/>
    <s v="En el mes de Marzo, el tiempo promedio del mantenimiento correctivo del equipo menor de mayor rotacion  en el taller interno de logistica y taller externo fue de 3,24 dias. Con un Indicador de desempeño EXCELENTE.   Este promedio se da, puesto que existe contrato vigente y se atiende en el menor tiempo posible los mantenimientos. 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
    <m/>
    <n v="3.7659313725490193"/>
    <n v="3.7659313725490193"/>
    <s v="EXCELENTE"/>
  </r>
  <r>
    <n v="54"/>
    <x v="3"/>
    <s v="Gestión Logística en Emergencias"/>
    <s v="8. Subdirección Logística"/>
    <x v="0"/>
    <s v="Contratos de suministros en Ejecución (de Consumo y Controlados) de la Subdirección Logística"/>
    <s v="Garantizar Suscripción y Ejecución de contratos de suministros (de Consumo y Controlados) según la programación del Plan Anual de Adquisiciones de la UAECOB."/>
    <s v="Trimestral"/>
    <s v="Personal  administrativo_x000a_Físicos_x000a_Tecnológicos "/>
    <n v="0.9"/>
    <s v="En las etapas del proceso"/>
    <s v="Eficacia"/>
    <s v="No. de contratos de suministros en ejecución en el trimestre/ No. de contratos de suministros programados en el PAA "/>
    <s v="Porcentaje"/>
    <s v="Validación y seguimiento al Plan Anual de Adquisiciones en el tema de suministros._x000a__x000a_Información histórica de comportamiento de contratos  de suministros"/>
    <s v="Monitoreo mensual"/>
    <s v="Trimestral"/>
    <s v="&lt;49%"/>
    <s v="(&gt; 50% y &lt;64%)"/>
    <s v="(&gt; 65% y &lt;89%)"/>
    <s v="&gt;90%"/>
    <s v="PROCESOS _x000a_CONTRACTUALES"/>
    <s v="PROFESIONAL _x000a_CONTRACTUAL"/>
    <s v="SUBDIRECTOR LOGISTICO"/>
    <s v="SUBDIRECCION LOGISTICA_x000a_DIRECCION_x000a_PLANEACION_x000a_SUBDIRECCION OPERATIVA_x000a_"/>
    <n v="0.9"/>
    <m/>
    <m/>
    <m/>
    <m/>
    <m/>
    <m/>
    <m/>
    <n v="0.9"/>
    <m/>
    <m/>
    <m/>
    <m/>
    <m/>
    <m/>
    <m/>
    <n v="0.9"/>
    <n v="9"/>
    <n v="9"/>
    <n v="1"/>
    <s v="&lt;"/>
    <s v="EXCELENTE"/>
    <s v="Se evidencia que el  100% de los contratos de suministros de la Subdireccion Logistica se encuentran vigentes y en ejecucion para garantizar la misionalidad de la UAECOB. Generando un indicador con desempeño EXCELENTE._x000a__x000a_Los contratos de suministros estan vigentes en ejecucion y son actualmente ocho (8) en la Subdireccion,  entre los cuales estan: Suministro de insumos y medicamentos veterinarios,  de alimentacion y accesorios para caninos,Suministro de herramientas, utensilios y materiales de fierro, otros metales y plásticos,  de alimentacion e hidratacion para emergencias del personal uniformado, instalacion de llantas, combustible para vehiculos, maquinas en Bogota y combustible para vehiculos, maquinas, fuera de Bogota,Suminisstro aditivo UREA,  Suministro de elementos de bioseguridad."/>
    <m/>
    <m/>
    <n v="1"/>
    <s v="EXCELENTE"/>
    <n v="0.9"/>
    <m/>
    <m/>
    <m/>
    <m/>
    <m/>
    <m/>
    <m/>
    <n v="0.9"/>
    <m/>
    <m/>
    <m/>
    <m/>
    <m/>
    <m/>
    <m/>
    <n v="0.9"/>
    <n v="8"/>
    <n v="9"/>
    <n v="0.88888888888888884"/>
    <s v="&lt;"/>
    <s v="BUENO"/>
    <s v="Se evidencia que el  89% de los contratos de suministros de la Subdireccion Logistica se encuentran vigentes y en ejecucion para garantizar la misionalidad de la UAECOB. Generando un indicador con desempeño Bueno._x000a__x000a_Los contratos de suministros estan vigentes en ejecucion y son actualmente ocho (8) en la Subdireccion,  entre los cuales estan: Suministro de insumos y medicamentos veterinarios,  de alimentacion y accesorios para caninos,Suministro de herramientas, utensilios y materiales de fierro, otros metales y plásticos,  de alimentacion e hidratacion para emergencias del personal uniformado, instalacion de llantas, combustible para vehiculos, maquinas en Bogota y combustible para vehiculos, maquinas, fuera de Bogota,Suminisstro aditivo UREA,  "/>
    <m/>
    <m/>
    <n v="0.88888888888888884"/>
    <s v="BUENO"/>
    <n v="0.9"/>
    <m/>
    <m/>
    <m/>
    <m/>
    <m/>
    <m/>
    <m/>
    <n v="0.9"/>
    <m/>
    <m/>
    <m/>
    <m/>
    <m/>
    <m/>
    <m/>
    <n v="0.9"/>
    <n v="7"/>
    <n v="8"/>
    <n v="0.875"/>
    <s v="&lt;"/>
    <s v="BUENO"/>
    <s v="Se evidencia que el 88% de los contratos de suministros de la Subdireccion Logistica se encuentran vigentes y en ejecucion para garantizar la misionalidad de la UAECOB. Generando un indicador trimestral con desempeño Bueno_x000a__x000a_Los contratos de suministros estan vigentes en ejecucion y son actualmente siete (7) en la Subdireccion,  entre los cuales estan: Suministro de insumos y medicamentos veterinarios,  de alimentacion y accesorios para caninos, de elementos de Bioseguridad, de alimentacion e hidratacion para emergencias del personal uniformado, instalacion de llantas, combustible para vehiculos, maquinas en Bogota y combustible para vehiculos, maquinas, fuera de Bogota. El unico contrato que no esta vigente a la fecha es Suministro de herramientas, utensilios y materiales de fierro, otros metales y plásticos para soporte en la atención de emergencias, debido a que vencio el 23 de marzo de 2018 sin embargo existe un buen stop en almacen de ferreteria para su uso."/>
    <m/>
    <m/>
    <n v="0.875"/>
    <x v="1"/>
    <n v="0.9"/>
    <m/>
    <m/>
    <m/>
    <m/>
    <m/>
    <m/>
    <m/>
    <n v="0.9"/>
    <m/>
    <m/>
    <m/>
    <m/>
    <m/>
    <m/>
    <m/>
    <n v="0.9"/>
    <n v="8"/>
    <n v="8"/>
    <n v="1"/>
    <s v="&lt;"/>
    <s v="EXCELENTE"/>
    <s v="Se evidencia que el 100% de los contratos de suministros de la Subdireccion Logistica se encuentran vigentes y en ejecucion para garantizar la misionalidad de la UAECOB. Generando un indicador con desempeño Excelente._x000a__x000a_Los contratos de suministros estan vigentes en ejecucion y son actualmente ocho (8) en la Subdireccion,  entre los cuales estan: Suministro de insumos y medicamentos veterinarios,  de alimentacion y accesorios para caninos, de elementos de Bioseguridad, de Herramientas y utensilios de Ferreteria, de alimentacion e hidratacion para emergencias del personal uniformado, instalacion de llantas, combustible para vehiculos, maquinas en Bogota y combustible para vehiculos, maquinas, fuera de Bogota.   "/>
    <m/>
    <m/>
    <n v="1"/>
    <s v="EXCELENTE"/>
  </r>
  <r>
    <n v="55"/>
    <x v="3"/>
    <s v="Gestión Logística en Emergencias"/>
    <s v="8. Subdirección Logística"/>
    <x v="0"/>
    <s v="Nivel de eficiencia de las activaciones a Logística en Emergencias, incidentes, eventos y suministros"/>
    <s v="Evaluar el nivel de Eficiencia de disponibilidad de logística para la atención de emergencias según activaciones realizadas por personal operativo"/>
    <s v="Mensual"/>
    <s v="*Personal (Técnicos administrativos y uniformados)_x000a_*Físicos_x000a_*Tecnológicos "/>
    <n v="0.9"/>
    <s v="Durante el proceso y monitoreo de la disponibilidad de activaciones requeridas."/>
    <s v="Eficiencia"/>
    <s v="(Total de emergencias apoyadas por el área logística en emergencias)/ (Total de solicitudes de apoyo logístico a las emergencias hechas a través de la central de radio)*100"/>
    <s v="Porcentaje"/>
    <s v="Reporte por Personal Uniformados B3 Logística_x000a__x000a_La información se obtiene del reporte de Central de Radio y las bitácoras de los equipos operativos a cargo de la atención de logística en emergencias y eventos_x000a_"/>
    <s v="Monitoreo mensual"/>
    <s v="Mensual"/>
    <s v="&lt;59%"/>
    <s v="(&gt; 60% y &lt;79%)"/>
    <s v="(&gt; 80% y &lt;89%)"/>
    <s v="&gt;90%"/>
    <s v="LOGISTICA PARA SUMINISTROS EN EMERGENCIA"/>
    <s v="PERSONAL UNIFORMADO B3"/>
    <s v="SUBDIRECTOR LOGISTICO"/>
    <s v="SUBDIRECCION LOGISTICA_x000a_DIRECCION_x000a_PLANEACION_x000a_SUBDIRECCION OPERATIVA_x000a_"/>
    <n v="0.9"/>
    <n v="2"/>
    <n v="2"/>
    <n v="1"/>
    <s v="&gt;"/>
    <s v="EXCELENTE"/>
    <s v="Se realizo dos (2) activaciones de apoyo Logistico a emergencias en el mes de Octubre 2018 con número de incidente  538634685 para la Estacion B5 y  541462185 para la Estacion B10 siendo atendida en conformidad con las solicitudes realizadas para la entrega de suministros entre estos (Alimentacion e Hidratacion: Agua, ) Combustible:(gasolina ) cilindros recargados según  las necesidades que se presentaron._x000a__x000a_Resultado del indicador EXCELENTE en un 100%; puesto que la solicitud requerida fue atendida oportunamente."/>
    <m/>
    <n v="0.9"/>
    <n v="3"/>
    <n v="3"/>
    <n v="1"/>
    <s v="&gt;"/>
    <s v="EXCELENTE"/>
    <s v="Se realizo tres (3) activaciones de apoyo Logistico a emergencias en el mes de Noviembre  2018 con números de incidente  557169585,  560251985,  562026185  para la Estacion B11-B2- B9 siendo atendidas en conformidad con las solicitudes realizadas para la entrega de suministros entre estos (Alimentacion e Hidratacion: Agua y  almuerzos,  y Combustible:(gasolina ) cilindros recargados según  las necesidades que se presentaron._x000a__x000a__x000a_Resultado del indicador EXCELENTE en un 100%; puesto que todas las solicitudes requeridas fueron atendidas oportunamente."/>
    <m/>
    <n v="0.9"/>
    <n v="3"/>
    <n v="3"/>
    <n v="1"/>
    <s v="&gt;"/>
    <s v="EXCELENTE"/>
    <s v="Se realizo una (1) activacione de apoyo Logistico a emergencias en el mes de DICIEMBRE  2018 con números de incidente  557578984,  para la Estacion B9 siendo atendidas en conformidad con las solicitudes realizadas para la entrega de suministros entre estos Herramienta forestal según  las necesidades que se presentaron._x000a__x000a_Resultado del indicador EXCELENTE en un 100%; puesto que todas las solicitudes requeridas fueron atendidas oportunamente."/>
    <m/>
    <n v="1"/>
    <n v="1"/>
    <s v="EXCELENTE"/>
    <n v="0.9"/>
    <n v="1"/>
    <n v="1"/>
    <n v="1"/>
    <s v="&gt;"/>
    <s v="EXCELENTE"/>
    <s v="Se realizo una (1) activacion de apoyo Logistico a emergencias en el mes de Juliol 2018 con número de incidente  480213984  para la Estacion B16 siendo atendida en conformidad con las solicitudes realizadas para la entrega de suministros entre estos (Alimentacion e Hidratacion: Agua,almuerzos, ) Combustible:(gasolina, aceite, cadenol ) cilindros recargados según  las necesidades que se presentaron._x000a__x000a_Resultado del indicador EXCELENTE en un 100%; puesto que la solicitud requerida fue atendida oportunamente."/>
    <m/>
    <n v="0.9"/>
    <n v="3"/>
    <n v="3"/>
    <n v="1"/>
    <s v="&gt;"/>
    <s v="EXCELENTE"/>
    <s v="Se realizo tres (3) activaciones de apoyo Logistico a emergencias en el mes de Agosto  2018 con números de incidente  502983686, 491648984,  500278384,  para la Estacion B17-B2- B8 siendo atendidas en conformidad con las solicitudes realizadas para la entrega de suministros entre estos Hidratacion: Agua  y cilindros recargados en Emergencia según  las necesidades que se presentaron._x000a__x000a_Resultado del indicador EXCELENTE en un 100%; puesto que todas las solicitudes requeridas fueron atendidas oportunamente."/>
    <m/>
    <n v="0.9"/>
    <n v="3"/>
    <n v="3"/>
    <n v="1"/>
    <s v="&gt;"/>
    <s v="EXCELENTE"/>
    <s v="Se realizo tres (3) activaciones de apoyo Logistico a emergencias en el mes de Septiembre  2018 con números de incidente  528990085, 509988984  para la Estacion B2 siendo atendidas en conformidad con las solicitudes realizadas para la entrega de suministros entre estos Hidratacion: Agua  y refrigerios, cilindros recargados en Emergencia según  las necesidades que se presentaron._x000a__x000a_Resultado del indicador EXCELENTE en un 100%; puesto que todas las solicitudes requeridas fueron atendidas oportunamente."/>
    <m/>
    <n v="1"/>
    <n v="1"/>
    <s v="EXCELENTE"/>
    <n v="0.9"/>
    <n v="4"/>
    <n v="4"/>
    <n v="1"/>
    <s v="&gt;"/>
    <s v="EXCELENTE"/>
    <s v="Se realizo cuatro (4) activaciones de apoyo Logistico a emergencias en el mes de abril 2018 con número de incidente  439639385, 450264781  para la Estacion B1-B12- B5 siendo atendida en conformidad con las solicitudes realizadas para la entrega de suministros entre estos (Alimentacion e Hidratacion: Agua,almuerzos, refrigerios) Combustible:(acpm,gasolina, aceite, cadenol ) cilindros recargados según  las necesidades que se presentaron._x000a__x000a_Resultado del indicador EXCELENTE en un 100%; puesto que todas las solicitudes requeridas fueron atendidas oportunamente."/>
    <m/>
    <n v="0.9"/>
    <n v="5"/>
    <n v="5"/>
    <n v="1"/>
    <s v="&gt;"/>
    <s v="EXCELENTE"/>
    <s v="Se realizo cinco (5) activaciones de apoyo Logistico a emergencias en el mes de mayo 2018 con número de incidente  471858566, 473080786,  474586986, 478620486 para la Estacion B1-B12- B6- B3 siendo atendida en conformidad con las solicitudes realizadas para la entrega de suministros entre estos Hidratacion: Agua Combustible:( Gasolina, aceite, cadenol ) según  las necesidades que se presentaron._x000a__x000a_Resultado del indicador EXCELENTE en un 100%; puesto que todas las solicitudes requeridas fueron atendidas oportunamente."/>
    <m/>
    <n v="0.9"/>
    <n v="4"/>
    <n v="4"/>
    <n v="1"/>
    <s v="&gt;"/>
    <s v="Excelente"/>
    <s v="Se realizo cuatro (4) activaciones de apoyo Logistico a emergencias en el mes de JUNIO 2018 con número de incidente  463951284,  485165285,485724785,483243586  para la Estacion B1-B4- B11-B17 siendo atendidas en conformidad con las solicitudes realizadas para la entrega de suministros entre estos (Alimentacion e Hidratacion: almuerzos, refrigerios) Combustible:( gasolina, aceite ) guantes, tapabocas, jabon antibacterial,   según  las necesidades que se presentaron._x000a__x000a_Resultado del indicador EXCELENTE en un 100%; puesto que todas las solicitudes requeridas fueron atendidas oportunamente."/>
    <m/>
    <n v="1"/>
    <n v="1"/>
    <x v="0"/>
    <n v="0.9"/>
    <n v="1"/>
    <n v="1"/>
    <n v="1"/>
    <s v="&gt;"/>
    <s v="Excelente"/>
    <s v="Se realizo una (1) activacion de apoyo Logistico a emergencias en el mes de enero 2018 con número de incidente  63643183 para la Estacion B12 siendo atendida en conformidad con las solicitud realizada para la entrega de suministros entre estos (Alimentacion e Hidratacion: Agua,almuerzos) Combustible:(acpm)  según  las necesidades que se presentaron._x000a__x000a_Resultado del indicador EXCELENTE en un 100%; puesto que todas las solicitudes requeridas fueron atendidas oportunamente."/>
    <m/>
    <n v="0.9"/>
    <n v="1"/>
    <n v="1"/>
    <n v="1"/>
    <s v="&gt;"/>
    <s v="EXCELENTE"/>
    <s v="Se realizo una (1) activacion de apoyo Logistico a emergencias en el mes de Febrero 2018 con número de incidente  215838182 para la Estacion B13 siendo atendida en conformidad con las solicitud realizada para la entrega de suministros entre estos (Alimentacion e Hidratacion: Agua,almuerzos) Combustible:(gasolina, aceite)  según  las necesidades que se presentaron._x000a__x000a_Resultado del indicador EXCELENTE en un 100%; puesto que todas las solicitudes requeridas fueron atendidas oportunamente."/>
    <m/>
    <n v="0.9"/>
    <n v="2"/>
    <n v="2"/>
    <n v="1"/>
    <s v="&gt;"/>
    <s v="EXCELENTE"/>
    <s v="Se realizaron dos (2) activaciones de apoyo Logistico a emergencias en el mes de Marzo 2018 con número de incidente  367664181 para la Estacion B16 y con número de incidente 428361182 para la estacion B13 siendo atendidas en conformidad con las solicitudes realizadas para la entrega de suministros entre estos (Alimentacion e Hidratacion: Agua) Combustible:(Gasolina, aceite, cadenol)  según  las necesidades que se presentaron._x000a__x000a_Resultado del indicador EXCELENTE en un 100%; puesto que todas las solicitudes requeridas fueron atendidas oportunamente."/>
    <m/>
    <n v="1"/>
    <n v="1"/>
    <s v="EXCELENTE"/>
  </r>
  <r>
    <n v="56"/>
    <x v="0"/>
    <s v="Gestión del Talento Humano"/>
    <s v="9. Subdirección de Gestión Humana"/>
    <x v="0"/>
    <s v="Cumplimiento del programa de Bienestar"/>
    <s v="Hacer seguimiento a la ejecución de las actividades de bienestar establecidas"/>
    <s v="Trimestral"/>
    <s v="Personal y Tecnológico (Computador)"/>
    <n v="1"/>
    <s v="El indicador se calcula en el desarrollo de las actividades en el año"/>
    <s v="Eficacia"/>
    <s v="(Actividades de Bienestar Desarrolladas/Actividades de Bienestar Establecidas para el periodo) *100%"/>
    <s v="Porcentaje"/>
    <s v="área de Bienestar- actividades de bienestar realizadas"/>
    <s v="Trimestral"/>
    <s v="Trimestral"/>
    <s v="&lt; 75%"/>
    <s v="&gt;= 75% y &lt;85%"/>
    <s v="&gt;= 85% &lt;= 95%"/>
    <s v="&gt;95%"/>
    <s v="SGH- BIENESTAR"/>
    <s v="Profesional Universitario área de Bienestar"/>
    <s v="Profesional Universitario área de Bienestar"/>
    <s v="Subdirección de Gestión Humana, Alta Dirección, Entidades de Control (contraloría)"/>
    <n v="1"/>
    <m/>
    <m/>
    <m/>
    <m/>
    <m/>
    <m/>
    <m/>
    <n v="1"/>
    <m/>
    <m/>
    <m/>
    <m/>
    <m/>
    <m/>
    <m/>
    <n v="1"/>
    <n v="7"/>
    <n v="7"/>
    <n v="1"/>
    <s v="&gt;"/>
    <s v="EXCELENTE"/>
    <s v="Se realizaron las actividades del Plan de Bienestar a saber: dia de la familia en dos fechas, Actividad de Integración por Estaciones y Dependencias, Celebración día del Bombero y actividad de Cierre de Plan de Acción, dia de la familia en una fecha, Entrega de Bonos de Cumpleaños y entrega de Bonos navideños"/>
    <m/>
    <m/>
    <n v="1"/>
    <s v="EXCELENTE"/>
    <n v="1"/>
    <m/>
    <m/>
    <m/>
    <m/>
    <m/>
    <m/>
    <m/>
    <n v="1"/>
    <m/>
    <m/>
    <m/>
    <m/>
    <m/>
    <m/>
    <m/>
    <n v="1"/>
    <m/>
    <m/>
    <n v="0"/>
    <m/>
    <s v="No aplica"/>
    <m/>
    <s v=" Bienestar en este trimestre no se reportan indicadores debido a que el contrato para el desarrollo de las actividades se terminó el 19 de julio de 2018 y el nuevo contrato se suscribió el el 14 de septiembre de 2018._x000a__x000a_Durante este trimestre se llevo a cabo toda la etapa precontractual."/>
    <m/>
    <n v="0"/>
    <s v="No aplica"/>
    <n v="1"/>
    <n v="1"/>
    <n v="1"/>
    <n v="1"/>
    <m/>
    <m/>
    <m/>
    <m/>
    <n v="1"/>
    <n v="2"/>
    <n v="2"/>
    <n v="1"/>
    <m/>
    <m/>
    <m/>
    <m/>
    <n v="1"/>
    <n v="1"/>
    <n v="1"/>
    <n v="1"/>
    <m/>
    <m/>
    <s v="Para el segundo trimestre se programó la actividad Encuentro  de Familias para la cual se realizaron cinco salidas con funcionarios de las Compañías 3, 4 y 5, la actividad de entrenamiento del  grupo de atletismo y participación en una carrera de atletismo"/>
    <m/>
    <m/>
    <n v="1"/>
    <x v="0"/>
    <m/>
    <m/>
    <m/>
    <m/>
    <m/>
    <m/>
    <m/>
    <m/>
    <m/>
    <m/>
    <m/>
    <m/>
    <m/>
    <m/>
    <m/>
    <m/>
    <n v="1"/>
    <n v="1"/>
    <n v="1"/>
    <n v="1"/>
    <s v="&gt;"/>
    <s v="EXCELENTE"/>
    <s v="Para el primer trimestre se programó la actividad Encuentro  de Familias y se realizaron dos salidas con funcionarios de la Compañía 1 y 2"/>
    <m/>
    <m/>
    <n v="1"/>
    <s v="EXCELENTE"/>
  </r>
  <r>
    <n v="57"/>
    <x v="0"/>
    <s v="Gestión del Talento Humano"/>
    <s v="9. Subdirección de Gestión Humana"/>
    <x v="0"/>
    <s v="Participación en el programa de Bienestar"/>
    <s v="Hacer seguimiento a la ejecución de las actividades de bienestar establecidas"/>
    <s v="Trimestral"/>
    <s v="Personal y Tecnológico (Computador)"/>
    <n v="1"/>
    <s v="El indicador se calcula en el desarrollo de las actividades en el año"/>
    <s v="Eficacia"/>
    <s v="(Número de servidores públicos que participan programas B.S / Total de funcionarios programados B.S.) *100"/>
    <s v="Porcentaje"/>
    <s v="área de Bienestar- actividades de bienestar realizadas"/>
    <s v="Trimestral"/>
    <s v="Trimestral"/>
    <s v="&lt; 70%"/>
    <s v="&gt;= 70% y &lt;80%"/>
    <s v="&gt;= 80% &lt;= 95%"/>
    <s v="&gt;95%"/>
    <s v="SGH- BIENESTAR"/>
    <s v="Profesional Universitario área de Bienestar"/>
    <s v="Profesional Universitario área de Bienestar"/>
    <s v="Subdirección de Gestión Humana, Alta Dirección, Entidades de Control (contraloría)"/>
    <n v="1"/>
    <m/>
    <m/>
    <m/>
    <m/>
    <m/>
    <m/>
    <m/>
    <n v="1"/>
    <m/>
    <m/>
    <m/>
    <m/>
    <m/>
    <m/>
    <m/>
    <n v="1"/>
    <n v="2917"/>
    <n v="2947"/>
    <n v="0.98982015609093998"/>
    <s v="&gt;"/>
    <s v="EXCELENTE"/>
    <s v="Para el desarrollo de las actividades Encuentro de Familias, Actividad de Integración y CIerre de Plan de Acción se realizó un proceso de inscripción y la participación en las diferentes actividades de Bienestar:_x000a_Encuentro de Familias: 479 funcionarios_x000a_Actividad de Integración: 284 participantes_x000a_Celebración día del Bombero: 634 servidores públicos_x000a_Celebración Cumpleaños: 650 funcionarios_x000a_Bonos Navideños: 530 bonos para hijos menores de 12 años de los funcionarios_x000a_Cierre de Plan de Acción: participación de 340 funcionarios"/>
    <m/>
    <m/>
    <n v="0.98982015609093998"/>
    <s v="EXCELENTE"/>
    <n v="1"/>
    <m/>
    <m/>
    <m/>
    <m/>
    <m/>
    <m/>
    <m/>
    <n v="1"/>
    <m/>
    <m/>
    <m/>
    <m/>
    <m/>
    <m/>
    <m/>
    <n v="1"/>
    <m/>
    <m/>
    <n v="0"/>
    <m/>
    <s v="No aplica"/>
    <m/>
    <s v=" Bienestar en este trimestre no se reportan indicadores debido a que el contrato para el desarrollo de las actividades se terminó el 19 de julio de 2018 y el nuevo contrato se suscribió el el 14 de septiembre de 2018._x000a__x000a_Durante este trimestre se llevo a cabo toda la etapa precontractual."/>
    <m/>
    <n v="0"/>
    <s v="No aplica"/>
    <n v="1"/>
    <n v="277"/>
    <n v="277"/>
    <n v="1"/>
    <m/>
    <m/>
    <m/>
    <m/>
    <n v="1"/>
    <n v="110"/>
    <n v="110"/>
    <n v="1"/>
    <m/>
    <m/>
    <m/>
    <m/>
    <n v="1"/>
    <n v="398"/>
    <n v="427"/>
    <n v="0.9320843091334895"/>
    <s v="&lt;"/>
    <s v="BUENO"/>
    <s v="Participación de los funcionarios con sus familias en la actividad del día de la familia en cinco fechas durante los meses de abril y mayo._x000a_El equipo de atletismo participó en la carrera allianz y 11 de los integrantes asistieron a una jornada de entrenamiento.  "/>
    <m/>
    <m/>
    <n v="0.9320843091334895"/>
    <x v="1"/>
    <m/>
    <m/>
    <m/>
    <m/>
    <m/>
    <m/>
    <m/>
    <m/>
    <m/>
    <m/>
    <m/>
    <m/>
    <m/>
    <m/>
    <m/>
    <m/>
    <n v="1"/>
    <n v="531"/>
    <n v="531"/>
    <n v="1"/>
    <s v="&gt;"/>
    <s v="EXCELENTE"/>
    <s v="La actividad se llevó a cabo en dos fechas Febrero 24 y 25 y marzo 3 y 4."/>
    <m/>
    <m/>
    <n v="1"/>
    <s v="EXCELENTE"/>
  </r>
  <r>
    <n v="58"/>
    <x v="0"/>
    <s v="Gestión del Talento Humano"/>
    <s v="9. Subdirección de Gestión Humana"/>
    <x v="0"/>
    <s v="Evaluación a la capacitación impartida"/>
    <s v="Hacer seguimiento a la efectividad de la capacitación"/>
    <s v="Trimestral"/>
    <s v="Personal y Tecnológico (Computador)"/>
    <n v="0.8"/>
    <s v="Al final de cada proceso de capacitación"/>
    <s v="Efectividad"/>
    <s v="(Número de calificaciones satisfactorias y sobresalientes / Total de participantes )*100%"/>
    <s v="Porcentaje"/>
    <s v="Consolidado resultados de evaluaciones"/>
    <s v="Trimestral"/>
    <s v="Trimestral"/>
    <s v="&lt; 80%"/>
    <s v="≥ 80% y &lt;85%"/>
    <s v="&gt;= 85% ≤ 95%"/>
    <s v="&gt;95%"/>
    <s v="SGH- ACADEMIA"/>
    <s v="Profesional Contratista área de ACADEMIA"/>
    <s v="Profesional Contratista área de ACADEMIA"/>
    <s v="SGH, SOP, Alta Dirección."/>
    <n v="0.8"/>
    <m/>
    <m/>
    <m/>
    <m/>
    <m/>
    <m/>
    <m/>
    <n v="0.8"/>
    <m/>
    <m/>
    <m/>
    <m/>
    <m/>
    <m/>
    <m/>
    <n v="0.8"/>
    <n v="36"/>
    <n v="36"/>
    <n v="1"/>
    <s v="&gt;"/>
    <s v="EXCELENTE"/>
    <s v="Durante el mes de Noviembre diciembre se impartió un curso  Qulified Regger con una  párticipacion de 10 Unidades Bomberiles de los cuales 10 aprobaron de manera sobresaliente las evaluaciones planteadas en el curso _x000a__x000a_Durante el mes de diciembre se impartió un curso e primera Respuesta con materiales peligrosos de la oferta OFDA con una participación de 26 Unidades Bomberiles de los cuales 21 aprobaron de manera sobresaliente las evaluaciones planteadas en el curso "/>
    <m/>
    <m/>
    <n v="1"/>
    <s v="EXCELENTE"/>
    <n v="0.8"/>
    <m/>
    <m/>
    <m/>
    <m/>
    <m/>
    <m/>
    <m/>
    <n v="0.8"/>
    <m/>
    <m/>
    <m/>
    <m/>
    <m/>
    <m/>
    <m/>
    <n v="0.8"/>
    <n v="71"/>
    <n v="75"/>
    <n v="0.94666666666666666"/>
    <s v="&gt;"/>
    <s v="BUENO"/>
    <s v="Durante el trimestre se impartio un curso de capacitacion para instructores  con una participación de 75 servidores públicos los cuales cumplieron satisfactoriamente y de manera sobresaliente 71 de ellos, con las evaluaciones planteadas durante el desarrollo del curso "/>
    <m/>
    <m/>
    <n v="0.94666666666666666"/>
    <s v="BUENO"/>
    <n v="0.8"/>
    <n v="39"/>
    <n v="39"/>
    <n v="1"/>
    <s v="&gt;"/>
    <s v="EXCELENTE"/>
    <s v="Durante el mes de abril se impartieron dos cursos para la conducción de vehículos de Emergencias con una participación de 39 servidores públicos los cuales cumplieron satisfactoriamente y de manera sobresaliente con las evaluaciones planteadas durante el desarrollo del curso "/>
    <s v="NO APLICA"/>
    <n v="0.8"/>
    <n v="43"/>
    <n v="43"/>
    <n v="1"/>
    <s v="&gt;"/>
    <s v="EXCELENTE"/>
    <s v="Durante el mes de Mayo se impartieron dos cursos para la conducción de vehículos de Emergencias con una participación de 43 servidores públicos los cuales cumplieron satisfactoriamente y de manera sobresaliente con las evaluaciones planteadas durante el desarrollo del curso "/>
    <m/>
    <n v="80"/>
    <n v="14"/>
    <n v="14"/>
    <n v="1"/>
    <s v="&gt;"/>
    <s v="Excelente"/>
    <s v="Durante el mes de Junio se impartio un curso Sistema Comando de Incidentes Nivel Intermedio con una participación de 14 servidores públicos los cuales cumplieron satisfactoriamente y de manera sobresaliente con las evaluaciones planteadas durante el desarrollo del curso "/>
    <m/>
    <m/>
    <n v="1"/>
    <x v="0"/>
    <m/>
    <m/>
    <m/>
    <m/>
    <m/>
    <m/>
    <m/>
    <m/>
    <m/>
    <m/>
    <m/>
    <m/>
    <m/>
    <m/>
    <m/>
    <m/>
    <n v="0.8"/>
    <n v="114"/>
    <n v="124"/>
    <n v="0.91935483870967738"/>
    <s v="&gt;"/>
    <s v="BUENO"/>
    <s v="Durante la ejecución del proceso de capacitación y entrenamiento 10 uniformados de la UAECOB no alcanzaron a cumplir satisfactoriamente los objetivos planteados en las evaluaciones de los cursos razon por la cual no fueron certificados en este proceso."/>
    <m/>
    <m/>
    <n v="0.91935483870967738"/>
    <s v="BUENO"/>
  </r>
  <r>
    <n v="59"/>
    <x v="1"/>
    <s v="Gestión del Talento Humano"/>
    <s v="9. Subdirección de Gestión Humana"/>
    <x v="0"/>
    <s v="Cumplimiento en las Actividades Programadas de capacitación"/>
    <s v="Hacer seguimiento al cumplimiento del Plan de Capacitación"/>
    <s v="Trimestral"/>
    <s v="Personal y Tecnológico (Computador)"/>
    <n v="0.8"/>
    <s v="Al final de cada proceso de capacitación"/>
    <s v="Eficacia"/>
    <s v="(Número de capacitaciones ejecutadas / Número de Capacitaciones programadas en el periodo)*100"/>
    <s v="Porcentaje"/>
    <s v="Base de datos e ADAMDEMIA de cursos de capacitación realizados"/>
    <s v="Trimestral"/>
    <s v="Trimestral"/>
    <s v="&lt; 80%"/>
    <s v="≥ 80% y &lt;85%"/>
    <s v="&gt;= 85% ≤95%"/>
    <s v="&gt;95%"/>
    <s v="SGH- ACADEMIA"/>
    <s v="Profesional Contratista área de ACADEMIA"/>
    <s v="Profesional Contratista área de ACADEMIA"/>
    <s v="SGH, SOP, Alta Dirección."/>
    <n v="0.8"/>
    <m/>
    <m/>
    <m/>
    <m/>
    <m/>
    <m/>
    <m/>
    <n v="0.8"/>
    <m/>
    <m/>
    <m/>
    <m/>
    <m/>
    <m/>
    <m/>
    <n v="0.8"/>
    <n v="6"/>
    <n v="7"/>
    <n v="0.8571428571428571"/>
    <s v="="/>
    <s v="BUENO"/>
    <s v="Durante el mes de Octubre se impartieron (2) dos procesos de capacitación y entrenamiento con una participación de 48  servidores públicos de la UAECOB._x000a__x000a_Durante el mes de Noviembrere se impartieron (4)  procesos de capacitación y entrenamiento con una participación de 57  servidores públicos de la UAECOB."/>
    <m/>
    <m/>
    <n v="0.8571428571428571"/>
    <s v="BUENO"/>
    <n v="0.8"/>
    <m/>
    <m/>
    <m/>
    <m/>
    <m/>
    <m/>
    <m/>
    <n v="0.8"/>
    <m/>
    <m/>
    <m/>
    <m/>
    <m/>
    <m/>
    <m/>
    <n v="0.8"/>
    <n v="23"/>
    <n v="23"/>
    <n v="1"/>
    <s v="&gt;"/>
    <s v="EXCELENTE"/>
    <s v="Durante el trimestre se impartieron 23 procesos de capacitación y entrenamiento con una participación de  465 servidores públicos de la UAECOB."/>
    <m/>
    <m/>
    <n v="1"/>
    <s v="EXCELENTE"/>
    <n v="0.8"/>
    <n v="3"/>
    <n v="3"/>
    <n v="1"/>
    <s v="&gt;"/>
    <s v="EXCELENTE"/>
    <s v="Durante el mes de abril se impartieron (3) Tres procesos de capacitación y entrenamiento con una participación de 56 servidores públicos de la UAECOB."/>
    <s v="NO APLICA"/>
    <n v="0.8"/>
    <n v="6"/>
    <n v="6"/>
    <n v="1"/>
    <s v="&gt;"/>
    <s v="EXCELENTE"/>
    <s v="Durante el mes de Mayo se impartieron seis procesos de capacitación y entrenamiento con una participación de 130 servidores públicos de la UAECOB."/>
    <m/>
    <n v="80"/>
    <n v="8"/>
    <n v="8"/>
    <n v="1"/>
    <s v="&gt;"/>
    <s v="Excelente"/>
    <s v="Durante el mes de Junio impartieron seis procesos de capacitación y entrenamiento con una participación de 167 servidores públicos de la UAECOB."/>
    <m/>
    <m/>
    <n v="1"/>
    <x v="0"/>
    <m/>
    <m/>
    <m/>
    <m/>
    <m/>
    <m/>
    <m/>
    <m/>
    <m/>
    <m/>
    <m/>
    <m/>
    <m/>
    <m/>
    <m/>
    <m/>
    <n v="0.8"/>
    <n v="5"/>
    <n v="5"/>
    <n v="1"/>
    <s v="&gt;"/>
    <s v="EXCELENTE"/>
    <s v="_x000a_En el primer trimestre se plantearon 5 proceso de formación al personal operativo de la entidad, los cuales fueron ejecutados en las fechas planeadas._x000a_"/>
    <m/>
    <m/>
    <n v="1"/>
    <s v="EXCELENTE"/>
  </r>
  <r>
    <n v="60"/>
    <x v="0"/>
    <s v="Gestión del Talento Humano"/>
    <s v="9. Subdirección de Gestión Humana"/>
    <x v="0"/>
    <s v="Tasa de Accidentalidad"/>
    <s v="Hacer seguimiento a la frecuencia de accidentes incapacitantes"/>
    <s v="Trimestral"/>
    <s v="Personal y Tecnológico (Computador)"/>
    <n v="0.04"/>
    <s v="AL final de cada periodo"/>
    <s v="Efectividad"/>
    <s v="(Número de accidentes incapacitantes / Total de funcionarios)*100"/>
    <s v="Porcentaje"/>
    <s v="Los datos se obtienen de la bases de datos de accidentes de trabajo de la UAECOB, la cual se verifica periódicamente con la información enviada por ARL POSITIVA"/>
    <s v="Trimestral"/>
    <s v="Trimestral"/>
    <s v="&gt;7%"/>
    <s v="≥5% y ≤7%"/>
    <s v="≥ 3,5% y ≤5% "/>
    <s v="&lt; 3,5%"/>
    <s v="SGH- SYST"/>
    <s v="SGH- Profesional Especializado SYST"/>
    <s v="SGH- Profesional Especializado SYST"/>
    <s v="SGH, SOP, Alta Dirección."/>
    <n v="0.04"/>
    <m/>
    <m/>
    <m/>
    <m/>
    <m/>
    <m/>
    <m/>
    <n v="0.04"/>
    <m/>
    <m/>
    <m/>
    <m/>
    <m/>
    <m/>
    <m/>
    <n v="0.04"/>
    <n v="8"/>
    <n v="642"/>
    <n v="1.2461059190031152E-2"/>
    <s v="&lt;"/>
    <s v="EXCELENTE"/>
    <s v="En el último trimestre de 2018, se presentaron en total 38 accidentes laborales, de los cuales 24 tuvieron al menos un día de incapacidad y cuatro de ellos con pérdida de días superior a 15 días.  Los accidentes ocurrieron principalmente dentro de las sedes y no en lugares de emergencia."/>
    <m/>
    <m/>
    <n v="1.2461059190031152E-2"/>
    <s v="EXCELENTE"/>
    <n v="0.04"/>
    <m/>
    <m/>
    <m/>
    <m/>
    <m/>
    <m/>
    <m/>
    <n v="0.04"/>
    <m/>
    <m/>
    <m/>
    <m/>
    <m/>
    <m/>
    <m/>
    <n v="0.04"/>
    <n v="8"/>
    <n v="642"/>
    <n v="1.2461059190031152E-2"/>
    <s v="&lt;"/>
    <s v="EXCELENTE"/>
    <s v="Durante el tercer trimestre del año 2018, se presentaron en promedio 8 accidentes incapacitantes por mes, de los cuales se identifico que las principales causas de estos accidentes se dan por levantamientos de cargas (sobreesfuerzo), caidas a nivel  y otros factores de riesgo propios de la operacion. "/>
    <s v="No aplica"/>
    <m/>
    <n v="1.2461059190031152E-2"/>
    <s v="EXCELENTE"/>
    <m/>
    <m/>
    <m/>
    <m/>
    <m/>
    <m/>
    <m/>
    <m/>
    <m/>
    <m/>
    <m/>
    <m/>
    <m/>
    <m/>
    <m/>
    <m/>
    <n v="0.04"/>
    <n v="10"/>
    <n v="642"/>
    <n v="1.6E-2"/>
    <m/>
    <m/>
    <s v="Durante el segundo trimestre del año 2018, se presentaron en promedio 10 accidentes por mes, de los cuales se identifico que las principals causas de estas son las caidas a nivel, golpes derivados del acondicionamiento fisico realizado por el personal operativo y otros factores de riesgo propios de la operacion. "/>
    <s v="NO APLICA"/>
    <m/>
    <n v="1.6E-2"/>
    <x v="0"/>
    <m/>
    <m/>
    <m/>
    <m/>
    <m/>
    <m/>
    <m/>
    <m/>
    <m/>
    <m/>
    <m/>
    <m/>
    <m/>
    <m/>
    <m/>
    <m/>
    <n v="0.04"/>
    <n v="10"/>
    <n v="643"/>
    <n v="1.5552099533437015E-2"/>
    <s v="&gt;"/>
    <s v="EXCELENTE"/>
    <s v="Los eventos relacionados con acondicionamiento físico y Operativos Generales (Activación, Movilización y corte de árboles), fueron los que aportaron la mayoría de días perdidos."/>
    <m/>
    <m/>
    <n v="1.5552099533437015E-2"/>
    <s v="EXCELENTE"/>
  </r>
  <r>
    <n v="61"/>
    <x v="0"/>
    <s v="Gestión del Talento Humano"/>
    <s v="9. Subdirección de Gestión Humana"/>
    <x v="0"/>
    <s v="Índice de Ausentismo por enfermedad común"/>
    <s v="Conocer la cantidad de horas hombres perdidas por enfermedad común respecto a las HHT en el período"/>
    <s v="Trimestral"/>
    <s v="Personal y Tecnológico (Computador)"/>
    <n v="0.04"/>
    <s v="AL final de cada periodo"/>
    <s v="Efectividad"/>
    <s v="(HH perdidos por EC en el periodo / Número H.H. Trabajadas en el periodo)*100"/>
    <s v="Porcentaje"/>
    <s v="Los datos se obtienen de la bases de datos de ausentismo de la UAECOB"/>
    <s v="Trimestral"/>
    <s v="Trimestral"/>
    <s v="&gt;7%"/>
    <s v="≥5% y ≤7%"/>
    <s v="≥ 4% y ≤5% "/>
    <s v="&lt; 4%"/>
    <s v="SGH- SYST"/>
    <s v="SGH- Profesional Especializado SYST"/>
    <s v="SGH- Profesional Especializado SYST"/>
    <s v="SGH, SOP, Alta Dirección."/>
    <n v="0.04"/>
    <m/>
    <m/>
    <m/>
    <m/>
    <m/>
    <m/>
    <m/>
    <n v="0.04"/>
    <m/>
    <m/>
    <m/>
    <m/>
    <m/>
    <m/>
    <m/>
    <n v="0.04"/>
    <n v="5464"/>
    <n v="231120"/>
    <n v="2.3641398407753547E-2"/>
    <s v="&lt;"/>
    <s v="EXCELENTE"/>
    <s v="La severidad de los eventos de origen común disminuyó con respecto al periodo anteior (3,44%) y cerró el año mostrando una tendencia a la baja."/>
    <m/>
    <m/>
    <n v="2.3641398407753547E-2"/>
    <s v="EXCELENTE"/>
    <n v="0.04"/>
    <m/>
    <m/>
    <m/>
    <m/>
    <m/>
    <m/>
    <m/>
    <n v="0.04"/>
    <m/>
    <m/>
    <m/>
    <m/>
    <m/>
    <m/>
    <m/>
    <n v="0.04"/>
    <n v="7952"/>
    <n v="231120"/>
    <n v="3.440636898580824E-2"/>
    <s v="&lt;"/>
    <s v="EXCELENTE"/>
    <s v="En el segundo trimestre las incapacidades por E.G  se  presentaron principalmente por los siguentes diagnosticos: M545-Lumbagos, J029-Enfermedades Respiratorias y A09-Enfermedades Gastrointestinales."/>
    <s v="No aplica"/>
    <m/>
    <n v="3.440636898580824E-2"/>
    <s v="EXCELENTE"/>
    <m/>
    <m/>
    <m/>
    <m/>
    <m/>
    <m/>
    <m/>
    <m/>
    <m/>
    <m/>
    <m/>
    <m/>
    <m/>
    <m/>
    <m/>
    <m/>
    <n v="0.04"/>
    <n v="8320"/>
    <n v="231120"/>
    <n v="3.5998615437867774E-2"/>
    <m/>
    <m/>
    <s v="En el segundo trimestre las incapacidades por E.G  se  presentaron principalmente por los siguentes diagnosticos: A09-Diarrea y Gastroenteritis, M545-Lumbagos, R51-Cefaleas y J00-Resfriado comun las cuales son de uno, dos y hasta tres dias, se siguen presentando casos continuos de lumbagias por accidentes laborales."/>
    <s v="NO APLICA"/>
    <m/>
    <n v="3.5998615437867774E-2"/>
    <x v="1"/>
    <m/>
    <m/>
    <m/>
    <m/>
    <m/>
    <m/>
    <m/>
    <m/>
    <m/>
    <m/>
    <m/>
    <m/>
    <m/>
    <m/>
    <m/>
    <m/>
    <n v="0.04"/>
    <n v="7728"/>
    <n v="231480"/>
    <n v="3.3385173665111456E-2"/>
    <s v="&gt;"/>
    <s v="EXCELENTE"/>
    <s v="en el primer trimestre las incapacidades por E.G  se  presentaron principalmente por los siguentes diagnosticos: A09-Diarrea y Gastroenteritis, M545-Lumbagos, R51-Cefaleas y J00-Resfriado comun las cuales son de uno, dos y hasta tres dias, se siguen presentando casos continuos de lumbagias por accidentes laborales."/>
    <m/>
    <m/>
    <n v="3.3385173665111456E-2"/>
    <s v="EXCELENTE"/>
  </r>
</pivotCacheRecords>
</file>

<file path=xl/pivotCache/pivotCacheRecords3.xml><?xml version="1.0" encoding="utf-8"?>
<pivotCacheRecords xmlns="http://schemas.openxmlformats.org/spreadsheetml/2006/main" xmlns:r="http://schemas.openxmlformats.org/officeDocument/2006/relationships" count="61">
  <r>
    <n v="1"/>
    <x v="0"/>
    <s v="Gestión de las Comunicaciones Internas y Externas"/>
    <x v="0"/>
    <x v="0"/>
    <x v="0"/>
    <s v="Evaluar la capacidad operativa del área de comunicaciones y prensa, frente al diseño y divulgación de piezas comunicativas"/>
    <x v="0"/>
    <s v="Personal y Tecnológico (Computador)"/>
    <n v="0.9"/>
    <s v="Final de cada proceso"/>
    <s v="Eficacia"/>
    <s v="(Piezas de comunicación internas y externas realizadas / Piezas de comunicación programadas)*100"/>
    <s v="Porcentaje"/>
    <s v="Consolidado de piezas de comunicación realizadas"/>
    <s v="Mensual"/>
    <s v="Mensual"/>
    <s v="&lt;70%"/>
    <s v="≥70% y ≤90%"/>
    <s v="&gt;90%"/>
    <s v="(=100%)"/>
    <s v="Oficina de Comunicaciones y Prensa"/>
    <s v="Encargado de gestionar las piezas de comunicación"/>
    <s v="Líder Oficina de Comunicaciones y Prensa"/>
    <s v="Todas las Dependencias_x000a_Ciudadano"/>
    <n v="0.9"/>
    <m/>
    <m/>
    <m/>
    <m/>
    <m/>
    <m/>
    <m/>
    <n v="0.9"/>
    <m/>
    <m/>
    <m/>
    <m/>
    <m/>
    <m/>
    <m/>
    <n v="0.9"/>
    <n v="475"/>
    <n v="475"/>
    <n v="1"/>
    <s v="&gt;"/>
    <s v="EXCELENTE"/>
    <s v="Durante el II trimestre del año en curso el área de Prensa y Comunicaciones realizó entre Videos y piezas gráficas un total de 475."/>
    <m/>
    <m/>
    <n v="1"/>
    <x v="0"/>
    <n v="0.9"/>
    <m/>
    <m/>
    <m/>
    <m/>
    <m/>
    <m/>
    <m/>
    <n v="0.9"/>
    <m/>
    <m/>
    <m/>
    <m/>
    <m/>
    <m/>
    <m/>
    <n v="0.9"/>
    <n v="193"/>
    <n v="193"/>
    <n v="1"/>
    <s v="&gt;"/>
    <s v="EXCELENTE"/>
    <m/>
    <m/>
    <m/>
    <n v="1"/>
    <x v="0"/>
    <m/>
    <m/>
    <m/>
    <m/>
    <m/>
    <m/>
    <m/>
    <m/>
    <m/>
    <m/>
    <m/>
    <m/>
    <m/>
    <m/>
    <m/>
    <m/>
    <n v="0.9"/>
    <n v="433"/>
    <n v="433"/>
    <n v="1"/>
    <s v="&gt;"/>
    <s v="Alto"/>
    <s v="Durante el II trimestre del año en curso el área de Prensa y Comunicaciones realizó entre Videos y piezas gráficas un total de 433."/>
    <m/>
    <m/>
    <n v="1"/>
    <s v="EXCELENTE"/>
    <m/>
    <m/>
    <m/>
    <m/>
    <m/>
    <m/>
    <m/>
    <m/>
    <m/>
    <m/>
    <m/>
    <m/>
    <m/>
    <m/>
    <m/>
    <m/>
    <n v="0.9"/>
    <n v="314"/>
    <n v="314"/>
    <n v="1"/>
    <s v="mayo"/>
    <s v="EXCELENTE"/>
    <s v="En el primer Trimestre del año 2018, se realizarón 314 piezas, cumpliendo con el objetivo planteado para el periodo."/>
    <m/>
    <m/>
    <n v="1"/>
    <s v="EXCELENTE"/>
  </r>
  <r>
    <n v="2"/>
    <x v="0"/>
    <s v="Evaluación Independiente"/>
    <x v="1"/>
    <x v="0"/>
    <x v="1"/>
    <s v="Generar en los servidores una actitud de hacer bien las cosas en condiciones de justicia, calidad, oportunidad, participación y transparencia"/>
    <x v="1"/>
    <s v="Humanos, físicos y Tecnológicos "/>
    <n v="1"/>
    <s v="Final de cada actividad, el indicador se calcula sobre las actividades finalizadas"/>
    <s v="Eficacia"/>
    <s v="Número de Actividades de fomento de control Realizadas/Número de Actividades de fomento de control Programadas)*100"/>
    <s v="Porcentaje"/>
    <s v="Actas de capacitación _x000a_plegables, correos electrónicos tip´s o actividades realizadas."/>
    <s v="Trimestral"/>
    <s v="Trimestral"/>
    <s v="&lt;=50%"/>
    <s v="&gt;50%"/>
    <s v="&gt;=90%"/>
    <n v="1"/>
    <s v="Evaluación y mejora continua"/>
    <s v="Profesional 219 grado 20"/>
    <s v="Jefe de la Oficina de Control Interno"/>
    <s v="Alta Dirección_x000a_Oficina Asesora de Planeación_x000a_Jefe de la Oficina de Control Interno_x000a_Profesionales de la Oficina de Control Interno"/>
    <n v="1"/>
    <m/>
    <m/>
    <m/>
    <m/>
    <m/>
    <m/>
    <m/>
    <n v="1"/>
    <m/>
    <m/>
    <m/>
    <m/>
    <m/>
    <m/>
    <m/>
    <n v="1"/>
    <n v="5"/>
    <n v="5"/>
    <n v="1"/>
    <s v="="/>
    <s v="EXCELENTE"/>
    <s v="Para el segundo semestre se  publicaron  afiches en  las estaciones B1 y B3 s con tip´s relacionados con los roles , la  gestión y el objetivo de la OCI, publicado en el siguiente link:\\172.16.92.9\Control Interno\2018\1 Actividades de Autocontrol, Se publicó en el hidrante del 20/12/2018 nota sobre el propósito del MECI, Se realizó sensicbilización sobre MIPG con los referente de los procesos, se realizó grupo focal con los referentes de los procesos."/>
    <m/>
    <m/>
    <n v="1"/>
    <x v="0"/>
    <n v="1"/>
    <m/>
    <m/>
    <m/>
    <m/>
    <m/>
    <m/>
    <m/>
    <n v="1"/>
    <m/>
    <m/>
    <m/>
    <m/>
    <m/>
    <m/>
    <m/>
    <n v="1"/>
    <m/>
    <m/>
    <m/>
    <m/>
    <m/>
    <m/>
    <m/>
    <m/>
    <s v="No aplica"/>
    <x v="1"/>
    <m/>
    <m/>
    <m/>
    <m/>
    <m/>
    <m/>
    <m/>
    <m/>
    <m/>
    <m/>
    <m/>
    <m/>
    <m/>
    <m/>
    <m/>
    <m/>
    <n v="1"/>
    <n v="3"/>
    <n v="3"/>
    <n v="1"/>
    <s v="="/>
    <s v="Excelente"/>
    <s v="Para el primer semestre la OCI realizó sensibilización en el uso de la herramienta plan de mejoramiento institucional, se publicaron dos sopas de letras en   el hidrante una en el mes de abril y la otra en el mes de mayo con temas para fortalecer la cultura del control."/>
    <m/>
    <m/>
    <n v="1"/>
    <s v="EXCELENTE"/>
    <m/>
    <m/>
    <m/>
    <m/>
    <m/>
    <m/>
    <m/>
    <m/>
    <m/>
    <m/>
    <m/>
    <m/>
    <m/>
    <m/>
    <m/>
    <m/>
    <s v="No aplica"/>
    <s v="No aplica"/>
    <s v="No aplica"/>
    <s v="No aplica"/>
    <s v="No aplica"/>
    <s v="No aplica"/>
    <s v="No aplica"/>
    <m/>
    <m/>
    <s v="No aplica"/>
    <s v="No aplica"/>
  </r>
  <r>
    <n v="3"/>
    <x v="0"/>
    <s v="Evaluación Independiente"/>
    <x v="1"/>
    <x v="0"/>
    <x v="2"/>
    <s v="Controlar el cumplimiento del cronograma de las actividades a desarrollar en la vigencia"/>
    <x v="1"/>
    <s v="Humanos, físicos y Tecnológicos "/>
    <n v="1"/>
    <s v="Final de cada actividad, el indicador se calcula sobre las actividades finalizadas"/>
    <s v="Eficiencia"/>
    <s v="(Número de actividades terminadas en los tiempos programados en el período/Número de actividades a terminar programadas en el período) *100"/>
    <s v="Porcentaje"/>
    <s v="Actas, reportes electrónicos e informes que reposan el archivo de la Oficina,  producto de las diferentes tareas realizadas"/>
    <s v="Trimestral"/>
    <s v="Trimestral"/>
    <s v="&lt;=50%"/>
    <s v="&gt;50%"/>
    <s v="&gt;=90%"/>
    <n v="1"/>
    <s v="Evaluación y mejora continua"/>
    <s v="Profesional 219 grado 20"/>
    <s v="Jefe de la Oficina de Control Interno"/>
    <s v="Secretaría General de la Alcaldía Mayor_x000a_Alta Dirección_x000a_Oficina Asesora de Planeación_x000a_Jefe de la Oficina de Control Interno_x000a_Profesionales de la Oficina de Control Interno"/>
    <n v="1"/>
    <m/>
    <m/>
    <m/>
    <m/>
    <m/>
    <m/>
    <m/>
    <n v="1"/>
    <m/>
    <m/>
    <m/>
    <m/>
    <m/>
    <m/>
    <m/>
    <n v="1"/>
    <n v="21"/>
    <n v="30"/>
    <n v="0.7"/>
    <s v="&gt;50%"/>
    <s v="REGULAR"/>
    <s v="La Oci programó para el cuarto trimestre  30 actividades de las cuales se ejecutaron en términos y al 100% , 21,  debido a demoras en la entrega de la información por parte de las dependencias en algunos casos y la visita del Ente  de Control (Contraloría de Bogotá) quien requiere permanente información, no obstante las 9 activides restantes se ejecutaron y cumplieron antes de finalizar el 2018."/>
    <m/>
    <m/>
    <n v="0.7"/>
    <x v="1"/>
    <n v="1"/>
    <m/>
    <m/>
    <m/>
    <m/>
    <m/>
    <m/>
    <m/>
    <n v="1"/>
    <m/>
    <m/>
    <m/>
    <m/>
    <m/>
    <m/>
    <m/>
    <n v="1"/>
    <m/>
    <m/>
    <m/>
    <m/>
    <m/>
    <m/>
    <m/>
    <m/>
    <s v="No aplica"/>
    <x v="1"/>
    <m/>
    <m/>
    <m/>
    <m/>
    <m/>
    <m/>
    <m/>
    <m/>
    <m/>
    <m/>
    <m/>
    <m/>
    <m/>
    <m/>
    <m/>
    <m/>
    <n v="1"/>
    <n v="44"/>
    <n v="53"/>
    <n v="0.83018867924528306"/>
    <s v="&lt;"/>
    <s v="Regular"/>
    <s v="La Oci programó para el primer semestre  53 actividades de las cuales ejecuto 44 al 100%,  debido a demoras en la entrega de la información por parte de las dependencias en algunos casos y la visita del Ente  de Control (Contraloría de Bogotá) quien requiere permanente información, las activiaddes incumplidas fueron reprogramadas para ejecutar en el segundo semestre de la vigencia 2018"/>
    <m/>
    <m/>
    <n v="0.83018867924528306"/>
    <s v="EXCELENTE"/>
    <m/>
    <m/>
    <m/>
    <m/>
    <m/>
    <m/>
    <m/>
    <m/>
    <m/>
    <m/>
    <m/>
    <m/>
    <m/>
    <m/>
    <m/>
    <m/>
    <s v="No aplica"/>
    <s v="No aplica"/>
    <s v="No aplica"/>
    <s v="No aplica"/>
    <s v="No aplica"/>
    <s v="No aplica"/>
    <s v="No aplica"/>
    <m/>
    <m/>
    <s v="No aplica"/>
    <s v="No aplica"/>
  </r>
  <r>
    <n v="4"/>
    <x v="0"/>
    <s v="Evaluación Independiente"/>
    <x v="2"/>
    <x v="1"/>
    <x v="3"/>
    <s v="Identificar los riesgos que se materializan, debido al incumplimiento de los controles por parte de las responsables "/>
    <x v="1"/>
    <s v="Personal y Tecnológico (Computador)"/>
    <n v="0.15"/>
    <s v="Seguimiento durante el proceso a los controles para mitigar la materialización de los riesgos"/>
    <s v="Eficiencia"/>
    <s v="(Número de riesgos materializados / Número total de riesgos del periodo anterior)*100 "/>
    <s v="Porcentaje"/>
    <s v="Matriz de seguimiento a los Riesgos la UAECOB"/>
    <s v="Trimestral"/>
    <s v="Trimestral"/>
    <s v="&gt;20%"/>
    <s v="&gt;15% y  &lt;=20%"/>
    <s v="&lt;=15%"/>
    <s v="&lt;=10%"/>
    <s v="Área de Mejora Continua de la OAP"/>
    <s v="Área de Mejora Continua de la OAP"/>
    <s v="Área de Mejora Continua de la OAP"/>
    <s v="Responsables Dependencias de la UAECOB"/>
    <n v="0.15"/>
    <m/>
    <m/>
    <m/>
    <m/>
    <m/>
    <m/>
    <m/>
    <n v="0.15"/>
    <m/>
    <m/>
    <m/>
    <m/>
    <m/>
    <m/>
    <m/>
    <n v="0.15"/>
    <n v="0"/>
    <n v="0"/>
    <n v="0"/>
    <s v="&lt;"/>
    <s v="EXCELENTE"/>
    <s v="En el segundo semestre del año 2018, los líderes de los procesos no reportaron materialización de los riesgos identificados. Durante este período del año, los apoyos profesionales de mejora continua realizaron seguimientos a los procesos cuyo propósito fue identificar situaciones que obstaculizaran sus objetivos y por ende la gestión de la UAECOB. "/>
    <s v="Se planea para el año 2019 unas jornadas de divulgación con cada unos de los colaboradores de los procesos, con el fin de continuar mostrando la importancia de realizar una identificación de los riesgos en pro de la consecución de los objetivos institucionales."/>
    <m/>
    <n v="0"/>
    <x v="0"/>
    <n v="0.15"/>
    <m/>
    <m/>
    <m/>
    <m/>
    <m/>
    <m/>
    <m/>
    <n v="0.15"/>
    <m/>
    <m/>
    <m/>
    <m/>
    <m/>
    <m/>
    <m/>
    <n v="0.15"/>
    <m/>
    <m/>
    <m/>
    <m/>
    <m/>
    <m/>
    <m/>
    <m/>
    <s v="No aplica"/>
    <x v="1"/>
    <m/>
    <m/>
    <m/>
    <m/>
    <m/>
    <m/>
    <m/>
    <m/>
    <m/>
    <m/>
    <m/>
    <m/>
    <m/>
    <m/>
    <m/>
    <m/>
    <n v="0.15"/>
    <n v="0"/>
    <n v="0"/>
    <n v="0"/>
    <s v="&lt;"/>
    <s v="Excelente"/>
    <s v="Durante el primer semestre los líderes de proceso no han reportado situaciones que evidencien la materialización de los riesgos identificados en cada uno de sus procesos. Sin embargo, desde el equipo de mejora continua se ha realizado el seguimiento y acompañamiento en lo concerniento al monitoreo y acciones de control definidas en cada uno de los procesos. "/>
    <s v="Incentivar la cultura de control con el propósito de tomar acciones preventivas y correctivas en lo relacionado con la Gestión del Riesgo en los procesos de la Entidad."/>
    <m/>
    <n v="0"/>
    <s v="EXCELENTE"/>
    <m/>
    <m/>
    <m/>
    <m/>
    <m/>
    <m/>
    <m/>
    <m/>
    <m/>
    <m/>
    <m/>
    <m/>
    <m/>
    <m/>
    <m/>
    <m/>
    <s v="No aplica"/>
    <s v="No aplica"/>
    <s v="No aplica"/>
    <s v="No aplica"/>
    <s v="No aplica"/>
    <s v="No aplica"/>
    <s v="No aplica"/>
    <m/>
    <m/>
    <s v="No aplica"/>
    <s v="No aplica"/>
  </r>
  <r>
    <n v="5"/>
    <x v="0"/>
    <s v="Gestión de las Comunicaciones Internas y Externas"/>
    <x v="2"/>
    <x v="0"/>
    <x v="4"/>
    <s v="Medir el cumplimiento en la atención de incidentes reportados a la mesa de ayuda mediante el aplicativo ARANDA"/>
    <x v="2"/>
    <s v="*Reportes Aplicativo Aranda._x000a_*Personal Mesa de Ayuda"/>
    <n v="1"/>
    <s v="Final del proceso de atención a incidentes"/>
    <s v="Eficacia"/>
    <s v="(Casos atendidos a satisfacción/ No. de casos reportados)*100"/>
    <s v="Porcentaje"/>
    <s v="Aplicativo ARANDA"/>
    <s v="Diaria"/>
    <s v="Mensual"/>
    <s v="&lt; 75%"/>
    <s v="(&gt;= 75% y &lt; 85%)"/>
    <s v="(&gt;= 85% y &lt; 100%)"/>
    <s v="(= 100%)"/>
    <s v="Mesa de ayuda, Área de tecnología OAP"/>
    <s v="Andrés Veloza Garibello"/>
    <s v="Mariano Garrido"/>
    <s v="Oficina Asesora de Planeación"/>
    <n v="1"/>
    <n v="0"/>
    <n v="0"/>
    <s v="N/A"/>
    <m/>
    <m/>
    <s v="La falta de información para poder calcular el indicador obedece a que hubo un traslado de la aplicación a otro servidor."/>
    <s v="Encuesta enviada dentro del aplicativo ARANDA para que se pueda continuar con la calificación del servicio por parte del cliente interno"/>
    <n v="1"/>
    <n v="0"/>
    <n v="0"/>
    <s v="N/A"/>
    <m/>
    <m/>
    <s v="La falta de información para poder calcular el indicador obedece a que hubo un traslado de la aplicación a otro servidor."/>
    <s v="Encuesta enviada dentro del aplicativo ARANDA para que se pueda continuar con la calificación del servicio por parte del cliente interno"/>
    <n v="1"/>
    <n v="0"/>
    <n v="0"/>
    <s v="N/A"/>
    <m/>
    <m/>
    <s v="La falta de información para poder calcular el indicador obedece a que hubo un traslado de la aplicación a otro servidor."/>
    <s v="Encuesta enviada dentro del aplicativo ARANDA para que se pueda continuar con la calificación del servicio por parte del cliente interno"/>
    <s v="No aplica"/>
    <s v="No aplica"/>
    <x v="2"/>
    <n v="1"/>
    <n v="0"/>
    <n v="0"/>
    <s v="N/A"/>
    <m/>
    <m/>
    <s v="La falta de información para poder calcular el indicador obedece a que hubo un traslado de la aplicación a otro servidor."/>
    <s v="Encuesta embebida dentro del aplicativo ARANDA para que se pueda continuar con la calificación del servicio por parte del cliente interno"/>
    <n v="1"/>
    <n v="0"/>
    <n v="0"/>
    <s v="N/A"/>
    <m/>
    <m/>
    <s v="La falta de información para poder calcular el indicador obedece a que hubo un traslado de la aplicación a otro servidor."/>
    <s v="Encuesta embebida dentro del aplicativo ARANDA para que se pueda continuar con la calificación del servicio por parte del cliente interno"/>
    <n v="1"/>
    <n v="0"/>
    <n v="0"/>
    <s v="N/A"/>
    <m/>
    <m/>
    <s v="La falta de información para poder calcular el indicador obedece a que hubo un traslado de la aplicación a otro servidor."/>
    <s v="Encuesta embebida dentro del aplicativo ARANDA para que se pueda continuar con la calificación del servicio por parte del cliente interno"/>
    <s v="N/A"/>
    <s v="No aplica"/>
    <x v="1"/>
    <n v="1"/>
    <n v="349"/>
    <n v="377"/>
    <n v="0.92572944297082227"/>
    <s v="&lt;"/>
    <s v="BUENO"/>
    <s v="Todos los casos fueron calificados como Excelente (349) y como Bueno (28), cabe resaltar que NINGÚN servicio fue calificado como regular o malo"/>
    <s v="Mejoramiento contínuo en aras de llegar al 100%"/>
    <n v="1"/>
    <n v="289"/>
    <n v="301"/>
    <n v="0.96013289036544847"/>
    <s v="&lt;"/>
    <s v="BUENO"/>
    <s v="Todos los casos fueron calificados como Excelente (289) y como Bueno (12), cabe resaltar que NINGÚN servicio fue calificado como regular o malo"/>
    <s v="Mejoramiento contínuo en aras de llegar al 100%"/>
    <n v="1"/>
    <n v="182"/>
    <n v="192"/>
    <n v="0.94791666666666663"/>
    <s v="&lt;"/>
    <s v="BUENO"/>
    <s v="Todos los casos fueron calificados como Excelente (182) y como Bueno (10), cabe resaltar que NINGÚN servicio fue calificado como regular o malo"/>
    <s v="Mejoramiento contínuo en aras de llegar al 100%"/>
    <n v="0.94459300000097912"/>
    <n v="0.94459300000097912"/>
    <s v="BUENO"/>
    <n v="1"/>
    <n v="531"/>
    <n v="552"/>
    <n v="0.96195652173913049"/>
    <s v="&gt;"/>
    <s v=" BUENO"/>
    <s v="Todos los casos fueron calificados como Excelente (531) y como Bueno (21), cabe resaltar que NINGÚN servicio fue calificado como regular o malo"/>
    <s v="Mejoramiento contínuo en aras de llegar al 100%"/>
    <n v="1"/>
    <n v="572"/>
    <n v="587"/>
    <n v="0.97444633730834751"/>
    <s v="&gt;"/>
    <s v="BUENO"/>
    <s v="Todos los casos fueron calificados como Excelente (587) y como Bueno (15), cabe resaltar que NINGÚN servicio fue calificado como regular o malo"/>
    <s v="Mejoramiento contínuo en aras de llegar al 100%"/>
    <n v="1"/>
    <n v="388"/>
    <n v="397"/>
    <n v="0.97732997481108308"/>
    <s v="&gt;"/>
    <s v="BUENO"/>
    <s v="Todos los casos fueron calificados como Excelente (388) y como Bueno (9), cabe resaltar que NINGÚN servicio fue calificado como regular o malo"/>
    <s v="Mejoramiento contínuo en aras de llegar al 100%"/>
    <n v="0.97124427795285373"/>
    <n v="0.97124427795285373"/>
    <s v="BUENO"/>
  </r>
  <r>
    <n v="6"/>
    <x v="0"/>
    <s v="Gestión de las Comunicaciones Internas y Externas"/>
    <x v="2"/>
    <x v="0"/>
    <x v="5"/>
    <s v="Medir la disponibilidad de las herramientas de alojamiento e infraestructura relacionada con los servidores de la Entidad"/>
    <x v="2"/>
    <s v="*Reportes de los propios servidores (logs, etc.)_x000a_*Informes mensuales de incidentes"/>
    <n v="1"/>
    <s v="Final del proceso "/>
    <s v="Eficacia"/>
    <s v="(Tiempo total de disponibilidad de servidores / Tiempo total de operación) *100"/>
    <s v="Porcentaje"/>
    <s v="Herramientas servidores e informes mensuales de incidentes"/>
    <s v="Semanal"/>
    <s v="Mensual"/>
    <s v="&lt; 75%"/>
    <s v="(&gt;= 75% y &lt; 85%)"/>
    <s v="(&gt;= 85% y &lt; 100%)"/>
    <s v="(= 100%)"/>
    <s v="Oficina de infraestructura"/>
    <s v="Andrés Veloza Garibello"/>
    <s v="Mariano Garrido"/>
    <s v="Oficina Asesora de Planeación"/>
    <n v="1"/>
    <n v="705"/>
    <n v="720"/>
    <n v="0.97916666666666663"/>
    <s v="="/>
    <s v="BUENO"/>
    <s v="Indicador dentro de los límites permitidos"/>
    <s v="Mejoramiento contínuo en aras de llegar al 100%"/>
    <n v="1"/>
    <n v="705"/>
    <n v="720"/>
    <n v="0.97916666666666663"/>
    <s v="="/>
    <s v="BUENO"/>
    <s v="Indicador dentro de los límites permitidos"/>
    <s v="Mejoramiento contínuo en aras de llegar al 100%"/>
    <n v="1"/>
    <n v="705"/>
    <n v="720"/>
    <n v="0.97916666666666663"/>
    <s v="="/>
    <s v="BUENO"/>
    <s v="Indicador dentro de los límites permitidos"/>
    <s v="Mejoramiento contínuo en aras de llegar al 100%"/>
    <n v="0.97916666666666663"/>
    <n v="0.97916666666666663"/>
    <x v="3"/>
    <n v="1"/>
    <n v="678"/>
    <n v="720"/>
    <n v="0.94166666666666665"/>
    <m/>
    <m/>
    <s v="Indicador dentro de los límites permitidos"/>
    <s v="Mejoramiento contínuo en aras de llegar al 100%"/>
    <n v="1"/>
    <n v="678"/>
    <n v="720"/>
    <n v="0.94166666666666665"/>
    <m/>
    <m/>
    <s v="Indicador dentro de los límites permitidos"/>
    <s v="Mejoramiento contínuo en aras de llegar al 100%"/>
    <n v="1"/>
    <n v="678"/>
    <n v="720"/>
    <n v="0.94166666666666665"/>
    <m/>
    <m/>
    <s v="Indicador dentro de los límites permitidos"/>
    <s v="Mejoramiento contínuo en aras de llegar al 100%"/>
    <n v="0.94166666666666676"/>
    <n v="0.94166666666666676"/>
    <x v="2"/>
    <n v="1"/>
    <n v="714"/>
    <n v="720"/>
    <n v="0.9916666666666667"/>
    <s v="&lt;"/>
    <s v="BUENO"/>
    <s v="Indicador dentro de los límites permitidos"/>
    <s v="Mejoramiento contínuo en aras de llegar al 100%"/>
    <n v="1"/>
    <n v="714"/>
    <n v="720"/>
    <n v="0.9916666666666667"/>
    <s v="&lt;"/>
    <s v="BUENO"/>
    <s v="Indicador dentro de los límites permitidos"/>
    <s v="Mejoramiento contínuo en aras de llegar al 100%"/>
    <n v="1"/>
    <n v="714"/>
    <n v="720"/>
    <n v="0.9916666666666667"/>
    <s v="&lt;"/>
    <s v="BUENO"/>
    <s v="Indicador dentro de los límites permitidos"/>
    <s v="Mejoramiento contínuo en aras de llegar al 100%"/>
    <n v="0.9916666666666667"/>
    <n v="0.9916666666666667"/>
    <s v="BUENO"/>
    <n v="1"/>
    <n v="711"/>
    <n v="720"/>
    <n v="0.98750000000000004"/>
    <s v="&gt;"/>
    <s v=" BUENO"/>
    <s v="Indicador dentro de los límites permitidos"/>
    <s v="Mejoramiento contínuo en aras de llegar al 100%"/>
    <n v="1"/>
    <n v="711"/>
    <n v="720"/>
    <n v="0.98750000000000004"/>
    <s v="&gt;"/>
    <s v="BUENO"/>
    <s v="Indicador dentro de los límites permitidos"/>
    <s v="Mejoramiento contínuo en aras de llegar al 100%"/>
    <n v="1"/>
    <n v="711"/>
    <n v="720"/>
    <n v="0.98750000000000004"/>
    <s v="&gt;"/>
    <s v="BUENO"/>
    <s v="Indicador dentro de los límites permitidos"/>
    <m/>
    <n v="0.98750000000000016"/>
    <n v="0.98750000000000016"/>
    <s v="BUENO"/>
  </r>
  <r>
    <n v="7"/>
    <x v="0"/>
    <s v="Gestión de las Comunicaciones Internas y Externas"/>
    <x v="2"/>
    <x v="0"/>
    <x v="6"/>
    <s v="Medir la disponibilidad de los canales de acceso a internet"/>
    <x v="2"/>
    <s v="*Informes mensuales de desempeño del servicio_x000a_*Informe de desempeño del ISP"/>
    <n v="1"/>
    <s v="Final del proceso "/>
    <s v="Eficacia"/>
    <s v="(Tiempo total de disponibilidad de servicio / Tiempo total de operación) *100"/>
    <s v="Porcentaje"/>
    <s v="*Informes mensuales de desempeño del servicio_x000a_*Informe de desempeño del ISP"/>
    <s v="Semanal"/>
    <s v="Mensual"/>
    <s v="&lt; 75%"/>
    <s v="(&gt;= 75% y &lt; 85%)"/>
    <s v="(&gt;= 85% y &lt; 100%)"/>
    <s v="(= 100%)"/>
    <s v="Oficina de infraestructura"/>
    <s v="Andrés Veloza Garibello"/>
    <s v="Mariano Garrido"/>
    <s v="Oficina Asesora de Planeación"/>
    <n v="1"/>
    <n v="719"/>
    <n v="720"/>
    <n v="0.99861111111111112"/>
    <s v="="/>
    <s v="BUENO"/>
    <s v="Indicador dentro de los límites permitidos"/>
    <s v="Mejoramiento contínuo en aras de llegar al 100%"/>
    <n v="1"/>
    <n v="719"/>
    <n v="720"/>
    <n v="0.99861111111111112"/>
    <m/>
    <m/>
    <s v="Indicador dentro de los límites permitidos"/>
    <s v="Mejoramiento contínuo en aras de llegar al 100%"/>
    <n v="1"/>
    <n v="719"/>
    <n v="720"/>
    <n v="0.99861111111111112"/>
    <m/>
    <m/>
    <s v="Indicador dentro de los límites permitidos"/>
    <s v="Mejoramiento contínuo en aras de llegar al 100%"/>
    <n v="0.99861111111111123"/>
    <n v="0.99861111111111123"/>
    <x v="0"/>
    <n v="1"/>
    <n v="717"/>
    <n v="720"/>
    <n v="0.99583333333333335"/>
    <m/>
    <m/>
    <s v="Indicador dentro de los límites permitidos"/>
    <s v="Mejoramiento contínuo en aras de llegar al 100%"/>
    <n v="1"/>
    <n v="717"/>
    <n v="720"/>
    <n v="0.99583333333333335"/>
    <m/>
    <m/>
    <s v="Indicador dentro de los límites permitidos"/>
    <s v="Mejoramiento contínuo en aras de llegar al 100%"/>
    <n v="1"/>
    <n v="717"/>
    <n v="720"/>
    <n v="0.99583333333333335"/>
    <m/>
    <m/>
    <s v="Indicador dentro de los límites permitidos"/>
    <s v="Mejoramiento contínuo en aras de llegar al 100%"/>
    <n v="0.99583333333333324"/>
    <n v="0.99583333333333324"/>
    <x v="0"/>
    <n v="1"/>
    <n v="717"/>
    <n v="720"/>
    <n v="0.99583333333333335"/>
    <s v="="/>
    <s v="EXCELENTE"/>
    <s v="Meta cumplida"/>
    <s v="Mantenimiento del servicio"/>
    <n v="1"/>
    <n v="718"/>
    <n v="720"/>
    <n v="0.99722222222222223"/>
    <s v="="/>
    <s v="EXCELENTE"/>
    <s v="Meta cumplida"/>
    <s v="Mantenimiento del servicio"/>
    <n v="1"/>
    <m/>
    <m/>
    <n v="0"/>
    <s v="No aplica"/>
    <s v="No aplica"/>
    <s v="El ISP aún no provee información sobre el mes de junio"/>
    <m/>
    <n v="0.66435185185185186"/>
    <n v="0.66435185185185186"/>
    <s v="MALO"/>
    <n v="1"/>
    <n v="718"/>
    <n v="720"/>
    <n v="0.99722222222222223"/>
    <s v="&gt;"/>
    <s v="BUENO"/>
    <s v="Meta cumplida"/>
    <m/>
    <n v="1"/>
    <n v="718"/>
    <n v="720"/>
    <n v="0.99722222222222223"/>
    <s v="&gt;"/>
    <s v="EXCELENTE"/>
    <s v="Meta cumplida"/>
    <s v="Mantenimiento del servicio"/>
    <n v="1"/>
    <n v="0"/>
    <n v="0"/>
    <n v="0"/>
    <s v="="/>
    <s v="MALO"/>
    <s v="Pendiente reporte de ETB en el mes de abril."/>
    <m/>
    <n v="0.66481481481481486"/>
    <n v="0.66481481481481486"/>
    <s v="MALO"/>
  </r>
  <r>
    <n v="8"/>
    <x v="0"/>
    <s v="Gestión de las Comunicaciones Internas y Externas"/>
    <x v="2"/>
    <x v="0"/>
    <x v="7"/>
    <s v="Medir el cumplimiento en la atención a requerimientos sobre los aplicativos existentes o a desarrollar"/>
    <x v="2"/>
    <s v="*Informe mensual de requerimientos solicitados"/>
    <n v="1"/>
    <s v="Final del proceso"/>
    <s v="Eficacia"/>
    <s v="(Casos atendidos a satisfacción/ No. de casos reportados)*100"/>
    <s v="Porcentaje"/>
    <s v="Informe mensual + Aplicación Aranda"/>
    <s v="Semanal"/>
    <s v="Mensual"/>
    <s v="&lt; 75%"/>
    <s v="(&gt; 75% y &lt; 85%)"/>
    <s v="(&gt; 85% y &lt; 100%)"/>
    <s v="(= 100%)"/>
    <s v="GRT"/>
    <s v="Andrés Veloza Garibello"/>
    <s v="Mariano Garrido"/>
    <s v="Oficina Asesora de Planeación"/>
    <n v="1"/>
    <m/>
    <m/>
    <s v="No aplica"/>
    <s v="No aplica"/>
    <s v="No aplica"/>
    <s v="No hubo requerimientos de software en este periodo"/>
    <m/>
    <n v="1"/>
    <m/>
    <m/>
    <s v="No aplica"/>
    <s v="No aplica"/>
    <s v="No aplica"/>
    <s v="No hubo requerimientos de software en este periodo"/>
    <m/>
    <n v="1"/>
    <m/>
    <m/>
    <s v="No aplica"/>
    <s v="No aplica"/>
    <s v="No aplica"/>
    <s v="No hubo requerimientos de software en este periodo"/>
    <m/>
    <s v="No aplica"/>
    <s v="No aplica"/>
    <x v="2"/>
    <n v="1"/>
    <s v="N/A"/>
    <s v="N/A"/>
    <s v="N/A"/>
    <s v="N/A"/>
    <s v="N/A"/>
    <s v="No hubo requerimientos de software en este periodo"/>
    <m/>
    <n v="1"/>
    <s v="N/A"/>
    <s v="N/A"/>
    <s v="N/A"/>
    <s v="N/A"/>
    <s v="N/A"/>
    <s v="No hubo requerimientos de software en este periodo"/>
    <m/>
    <n v="1"/>
    <s v="N/A"/>
    <s v="N/A"/>
    <s v="N/A"/>
    <s v="N/A"/>
    <s v="N/A"/>
    <s v="No hubo requerimientos de software en este periodo"/>
    <m/>
    <s v="N/A"/>
    <s v="No aplica"/>
    <x v="1"/>
    <n v="1"/>
    <m/>
    <m/>
    <s v="No aplica"/>
    <s v="No aplica"/>
    <s v="No aplica"/>
    <s v="No hubo requerimientos de software en este periodo"/>
    <m/>
    <m/>
    <m/>
    <m/>
    <s v="No aplica"/>
    <m/>
    <m/>
    <s v="No hubo requerimientos de software en este periodo"/>
    <m/>
    <m/>
    <m/>
    <m/>
    <s v="No aplica"/>
    <m/>
    <m/>
    <s v="No hubo requerimientos de software en este periodo"/>
    <m/>
    <s v="No aplica"/>
    <s v="No aplica"/>
    <s v="No aplica"/>
    <n v="1"/>
    <s v="No aplica"/>
    <s v="No aplica"/>
    <s v="No aplica"/>
    <s v="No aplica"/>
    <s v="No aplica"/>
    <s v="No hay requerimientos registrados en el mes"/>
    <m/>
    <n v="1"/>
    <s v="No aplica"/>
    <s v="No aplica"/>
    <s v="No aplica"/>
    <s v="No aplica"/>
    <s v="No aplica"/>
    <s v="No hay requerimientos registrados en el mes"/>
    <m/>
    <n v="1"/>
    <s v="No aplica"/>
    <s v="No aplica"/>
    <s v="No aplica"/>
    <s v="No aplica"/>
    <s v="No aplica"/>
    <s v="No hay requerimientos registrados en el mes"/>
    <m/>
    <s v="No aplica"/>
    <s v="No aplica"/>
    <s v="No aplica"/>
  </r>
  <r>
    <n v="9"/>
    <x v="0"/>
    <s v="Gestión Estratégica"/>
    <x v="2"/>
    <x v="1"/>
    <x v="8"/>
    <s v="Verificar el cumplimiento ponderado de las metas de los productos programados en el plan de acción Institucional"/>
    <x v="0"/>
    <s v="*Personal_x000a_*Físicos_x000a_*Tecnológicos "/>
    <n v="1"/>
    <s v="Al finalizar del cierre trimestral con el reporte por parte de las Dependencias."/>
    <s v="Eficacia"/>
    <s v="PROMEDIO (Avance ponderado de los productos de los planes de acción por Dependencia que hacen parte del Plan de Acción Institucional."/>
    <s v="Porcentaje"/>
    <s v="Formato de Reporte y seguimiento trimestral al Plan de acción Institucional."/>
    <s v="Monitoreo mensual "/>
    <s v="Mensual"/>
    <s v="&lt;=60%"/>
    <s v="(&gt; 60% y &lt;=80%)"/>
    <s v="(&gt;80% y &lt;100%)"/>
    <s v="(=100%)"/>
    <s v="Grupo de Gestión Estratégica"/>
    <s v="Responsable Seguimiento al Plan de Acción Institucional"/>
    <s v="Responsable Seguimiento al Plan de Acción Institucional"/>
    <s v="Todas las Dependencias de la Entidad."/>
    <n v="1"/>
    <m/>
    <m/>
    <m/>
    <m/>
    <m/>
    <m/>
    <m/>
    <n v="1"/>
    <m/>
    <m/>
    <m/>
    <m/>
    <m/>
    <m/>
    <m/>
    <n v="1"/>
    <n v="0"/>
    <n v="0"/>
    <n v="0.95"/>
    <s v="="/>
    <s v="BUENO"/>
    <s v="Se determina el resultado ponderado de las 9 Dependencias en el cumplimiento de las metas de los productos del Plan de Acción a 31 de diciembre de 2018 "/>
    <m/>
    <m/>
    <n v="0.95"/>
    <x v="3"/>
    <n v="1"/>
    <m/>
    <m/>
    <m/>
    <m/>
    <m/>
    <m/>
    <m/>
    <n v="1"/>
    <m/>
    <m/>
    <m/>
    <m/>
    <m/>
    <m/>
    <m/>
    <n v="1"/>
    <n v="0"/>
    <n v="0"/>
    <n v="0.91"/>
    <s v="&gt;"/>
    <s v="BUENO"/>
    <s v="Corresponde al avance ponderado de los productos del Plan de Acción en referencia al avance de las metas establecidas."/>
    <m/>
    <m/>
    <n v="0.91"/>
    <x v="2"/>
    <m/>
    <m/>
    <m/>
    <m/>
    <m/>
    <m/>
    <m/>
    <m/>
    <m/>
    <m/>
    <m/>
    <m/>
    <m/>
    <m/>
    <m/>
    <m/>
    <n v="1"/>
    <n v="0"/>
    <n v="0"/>
    <n v="0.94"/>
    <s v="&gt;"/>
    <s v="BUENO"/>
    <s v="Corresponde al avance ponderado de los productos del Plan de Acción en referencia al avance de las metas establecidas."/>
    <m/>
    <m/>
    <n v="0.94"/>
    <s v="BUENO"/>
    <m/>
    <m/>
    <m/>
    <m/>
    <m/>
    <m/>
    <m/>
    <m/>
    <m/>
    <m/>
    <m/>
    <m/>
    <m/>
    <m/>
    <m/>
    <m/>
    <n v="1"/>
    <n v="0"/>
    <n v="0"/>
    <n v="0.8"/>
    <s v="&lt;"/>
    <s v="REGULAR"/>
    <s v="Corresponde al avance ponderado de los productos del Plan de Acción en referencia al avance de las metas establecidas."/>
    <m/>
    <m/>
    <n v="0.8"/>
    <s v="REGULAR"/>
  </r>
  <r>
    <n v="10"/>
    <x v="0"/>
    <s v="Gestión Estratégica"/>
    <x v="2"/>
    <x v="1"/>
    <x v="9"/>
    <s v="Verificar el cumplimiento ponderado de todas las actividades que hacen parte del plan de acción Institucional."/>
    <x v="0"/>
    <s v="*Personal_x000a_*Físicos_x000a_*Tecnológicos "/>
    <n v="1"/>
    <s v="Al finalizar del cierre trimestral con el reporte por parte de las Dependencias."/>
    <s v="Eficacia"/>
    <s v="PROMEDIO (Avance ponderado de las actividades de los planes de acción por Dependencia que hacen parte del Plan de Acción Institucional."/>
    <s v="Porcentaje"/>
    <s v="Formato de Reporte y seguimiento trimestral al Plan de acción Institucional."/>
    <s v="Monitoreo mensual "/>
    <s v="Mensual"/>
    <s v="&lt;=60%"/>
    <s v="(&gt; 60% y &lt;=80%)"/>
    <s v="(&gt;80% y &lt;100%)"/>
    <s v="(=100%)"/>
    <s v="Grupo de Gestión Estratégica"/>
    <s v="Responsable Seguimiento al Plan de Acción Institucional"/>
    <s v="Responsable Seguimiento al Plan de Acción Institucional"/>
    <s v="Todas las Dependencias de la Entidad."/>
    <n v="1"/>
    <m/>
    <m/>
    <m/>
    <m/>
    <m/>
    <m/>
    <m/>
    <n v="1"/>
    <m/>
    <m/>
    <m/>
    <m/>
    <m/>
    <m/>
    <m/>
    <n v="1"/>
    <n v="0"/>
    <n v="0"/>
    <n v="0.94"/>
    <s v="="/>
    <s v="BUENO"/>
    <s v="Se determina el resultado ponderado acumulado de las 9 Dependencias en el cumplimiento de las 226 actividades del Plan de Acción a 31 de diciembre de 2018 "/>
    <m/>
    <m/>
    <n v="0.94"/>
    <x v="3"/>
    <n v="1"/>
    <m/>
    <m/>
    <m/>
    <m/>
    <m/>
    <m/>
    <m/>
    <n v="1"/>
    <m/>
    <m/>
    <m/>
    <m/>
    <m/>
    <m/>
    <m/>
    <n v="1"/>
    <n v="0"/>
    <n v="0"/>
    <n v="0.75"/>
    <s v="&gt;"/>
    <s v="REGULAR"/>
    <s v="Corresponde al avance ponderado de todas las actividades del Plan de Acción."/>
    <m/>
    <m/>
    <n v="0.75"/>
    <x v="3"/>
    <m/>
    <m/>
    <m/>
    <m/>
    <m/>
    <m/>
    <m/>
    <m/>
    <m/>
    <m/>
    <m/>
    <m/>
    <m/>
    <m/>
    <m/>
    <m/>
    <n v="1"/>
    <n v="0"/>
    <n v="0"/>
    <n v="0.55000000000000004"/>
    <s v="&gt;"/>
    <s v="Regular"/>
    <s v="Corresponde al avance ponderado de todas las actividades del Plan de Acción."/>
    <m/>
    <m/>
    <n v="0.55000000000000004"/>
    <s v="REGULAR"/>
    <m/>
    <m/>
    <m/>
    <m/>
    <m/>
    <m/>
    <m/>
    <m/>
    <m/>
    <m/>
    <m/>
    <m/>
    <m/>
    <m/>
    <m/>
    <m/>
    <n v="1"/>
    <n v="0"/>
    <n v="0"/>
    <n v="0.45"/>
    <s v="&lt;"/>
    <s v="MALO"/>
    <s v="Corresponde al avance ponderado de todas las actividades del Plan de Acción."/>
    <m/>
    <m/>
    <n v="0.45"/>
    <s v="MALO"/>
  </r>
  <r>
    <n v="11"/>
    <x v="0"/>
    <s v="Gestión Estratégica"/>
    <x v="2"/>
    <x v="1"/>
    <x v="10"/>
    <s v="verificar que actividades debieron cumplirse en el periodo evaluado"/>
    <x v="0"/>
    <s v="*Personal_x000a_*Físicos_x000a_*Tecnológicos "/>
    <n v="1"/>
    <s v="Al finalizar del cierre trimestral con el reporte por parte de las Dependencias."/>
    <s v="Eficacia"/>
    <s v="PROMEDIO (Avance ponderado de las actividades del periodo evaluado de los planes de acción por Dependencia que hacen parte del Plan de Acción Institucional."/>
    <s v="Porcentaje"/>
    <s v="Formato de Reporte y seguimiento trimestral al Plan de acción Institucional."/>
    <s v="Monitoreo mensual "/>
    <s v="Mensual"/>
    <s v="&lt;=60%"/>
    <s v="(&gt; 60% y &lt;=80%)"/>
    <s v="(&gt;80% y &lt;100%)"/>
    <s v="(=100%)"/>
    <s v="Grupo de Gestión Estratégica"/>
    <s v="Responsable Seguimiento al Plan de Acción Institucional"/>
    <s v="Responsable Seguimiento al Plan de Acción Institucional"/>
    <s v="Todas las Dependencias de la Entidad."/>
    <n v="1"/>
    <m/>
    <m/>
    <m/>
    <m/>
    <m/>
    <m/>
    <m/>
    <n v="1"/>
    <m/>
    <m/>
    <m/>
    <m/>
    <m/>
    <m/>
    <m/>
    <n v="1"/>
    <n v="0"/>
    <n v="0"/>
    <n v="0.95"/>
    <s v="="/>
    <s v="BUENO"/>
    <s v="Se determina el resultado ponderado acumulado de las 9 Dependencias determinando el cumplimiento de las 69 actividades de acuerdo al avance de las actividades en el 4to trimestre vs el % programado para el periodo  del Plan de Acción a 31 de diciembre de 2018 "/>
    <m/>
    <m/>
    <n v="0.95"/>
    <x v="3"/>
    <n v="1"/>
    <m/>
    <m/>
    <m/>
    <m/>
    <m/>
    <m/>
    <m/>
    <n v="1"/>
    <m/>
    <m/>
    <m/>
    <m/>
    <m/>
    <m/>
    <m/>
    <n v="1"/>
    <n v="0"/>
    <n v="0"/>
    <n v="0.8"/>
    <s v="&lt;"/>
    <s v="BUENO"/>
    <s v="Corresponde al avance ponderado de las actividades a cumplir en el periodo del Plan de Acción."/>
    <m/>
    <m/>
    <n v="0.8"/>
    <x v="2"/>
    <m/>
    <m/>
    <m/>
    <m/>
    <m/>
    <m/>
    <m/>
    <m/>
    <m/>
    <m/>
    <m/>
    <m/>
    <m/>
    <m/>
    <m/>
    <m/>
    <n v="1"/>
    <n v="0"/>
    <n v="0"/>
    <n v="0.67"/>
    <s v="&lt;"/>
    <s v="Regular"/>
    <s v="Corresponde al avance ponderado de las actividades a cumplir en el periodo del Plan de Acción."/>
    <m/>
    <m/>
    <n v="0.67"/>
    <s v="REGULAR"/>
    <m/>
    <m/>
    <m/>
    <m/>
    <m/>
    <m/>
    <m/>
    <m/>
    <m/>
    <m/>
    <m/>
    <m/>
    <m/>
    <m/>
    <m/>
    <m/>
    <n v="1"/>
    <n v="0"/>
    <n v="0"/>
    <n v="0.8"/>
    <s v="&lt;"/>
    <s v="REGULAR"/>
    <s v="Corresponde al avance ponderado de las actividades a cumplir en el periodo del Plan de Acción."/>
    <m/>
    <m/>
    <n v="0.8"/>
    <s v="REGULAR"/>
  </r>
  <r>
    <n v="12"/>
    <x v="0"/>
    <s v="Gestión Estratégica"/>
    <x v="2"/>
    <x v="0"/>
    <x v="11"/>
    <s v="Controlar el tiempo de expedición de las viabilidades solicitadas"/>
    <x v="0"/>
    <s v="*Personal_x000a_*Físicos_x000a_*Tecnológicos "/>
    <n v="1"/>
    <s v="Al finalizar"/>
    <s v="Eficiencia"/>
    <s v="(Número de viabilidades expedidas en un término no mayor  a 2 días hábiles  / Número de viabilidades solicitadas en el periodo)*100"/>
    <s v="Porcentaje"/>
    <s v="matriz de control de viabilidades"/>
    <s v="Mensual"/>
    <s v="Mensual"/>
    <s v="&lt;=50%"/>
    <s v="(&gt; 50% y &lt;90%)"/>
    <s v="(&gt;= 90% y &lt;100%)"/>
    <s v="(=100%)"/>
    <s v="Grupo de Gestión Estratégica"/>
    <s v="Responsables seguimiento Predis y Presupuesto."/>
    <s v="Responsables seguimiento Presupuesto"/>
    <s v="Oficina de Planeación"/>
    <n v="1"/>
    <m/>
    <m/>
    <m/>
    <m/>
    <m/>
    <m/>
    <m/>
    <n v="1"/>
    <m/>
    <m/>
    <m/>
    <m/>
    <m/>
    <m/>
    <m/>
    <n v="1"/>
    <n v="89"/>
    <n v="89"/>
    <n v="1"/>
    <s v="&gt;"/>
    <s v="EXCELENTE"/>
    <s v="Durante el segundo trimestre del año se tramitaron 89 viabilidades en un tiempo no mayor a 2 dias"/>
    <m/>
    <m/>
    <n v="1"/>
    <x v="0"/>
    <n v="1"/>
    <m/>
    <m/>
    <m/>
    <m/>
    <m/>
    <m/>
    <m/>
    <n v="1"/>
    <m/>
    <m/>
    <m/>
    <m/>
    <m/>
    <m/>
    <m/>
    <n v="1"/>
    <n v="254"/>
    <n v="254"/>
    <n v="1"/>
    <s v="="/>
    <s v="EXCELENTE"/>
    <s v="En el 3er trimestre se expidieron 254 viabilidades, en un tiempo promesio de 1 día, cumpliendo asi con la meta"/>
    <s v="No aplica"/>
    <m/>
    <n v="1"/>
    <x v="0"/>
    <m/>
    <m/>
    <m/>
    <m/>
    <m/>
    <m/>
    <m/>
    <m/>
    <m/>
    <m/>
    <m/>
    <m/>
    <m/>
    <m/>
    <m/>
    <m/>
    <n v="1"/>
    <n v="94"/>
    <n v="94"/>
    <n v="1"/>
    <s v="&gt;"/>
    <s v="Excelente"/>
    <s v="Durante el segundo trimestre del año se tramitaron 94 viabilidades en un tiempo no mayor a 2 dias"/>
    <m/>
    <m/>
    <n v="1"/>
    <s v="EXCELENTE"/>
    <m/>
    <m/>
    <m/>
    <m/>
    <m/>
    <m/>
    <m/>
    <m/>
    <m/>
    <m/>
    <m/>
    <m/>
    <m/>
    <m/>
    <m/>
    <m/>
    <n v="1"/>
    <n v="282"/>
    <n v="302"/>
    <n v="0.93377483443708609"/>
    <s v="&lt;"/>
    <s v="BUENO"/>
    <s v="Durante el primer mes no se contaba con la información actualizada y completa para generar las viabilidades."/>
    <s v="Las actas de comité de contratación deben ser entregadas de manera inmediata para proceder a la actualización de los planes de contratación."/>
    <m/>
    <n v="0.93377483443708609"/>
    <s v="BUENO"/>
  </r>
  <r>
    <n v="13"/>
    <x v="0"/>
    <s v="Gestión de Asuntos Jurídicos"/>
    <x v="3"/>
    <x v="0"/>
    <x v="12"/>
    <s v="Cuantificar la gestión de la Oficina Asesora Jurídica en el cumplimiento de la asistencia a las audiencias de conciliación prejudicial y Judicial, conforme a las citaciones que se entreguen en la UAECOBB"/>
    <x v="0"/>
    <s v="*Personal y tecnológicos"/>
    <n v="1"/>
    <s v="Final del proceso "/>
    <s v="Eficacia"/>
    <s v="(Asistencia a audiencias conciliación Prejudicial + Asistencia a audiencias conciliación Judicial) / (Citaciones para audiencia de conciliación Prejudicial radicadas en la UAECOB + Notificaciones para audiencia de conciliación judicial)*100"/>
    <s v="Porcentaje"/>
    <s v="Telegramas de citación y Autos recibidos en la UAECOBB"/>
    <s v="Mensual"/>
    <s v="Mensual"/>
    <s v="&lt;70%"/>
    <s v="≥71% y ≤80%"/>
    <s v="&gt;81%"/>
    <s v="(=100%)"/>
    <s v="Oficina Asesora Jurídica"/>
    <s v="Responsable del seguimiento de las asistencia a las audiencias de conciliación prejudicial y Judicial, "/>
    <s v="Responsable del seguimiento de las asistencia a las audiencias de conciliación prejudicial y Judicial, "/>
    <s v="Todas las Dependencias de la Entidad"/>
    <n v="1"/>
    <m/>
    <m/>
    <m/>
    <m/>
    <m/>
    <m/>
    <m/>
    <n v="1"/>
    <m/>
    <m/>
    <m/>
    <m/>
    <m/>
    <m/>
    <m/>
    <n v="1"/>
    <n v="32"/>
    <n v="32"/>
    <n v="1"/>
    <n v="1"/>
    <s v="EXCELENTE"/>
    <s v="Durante el IV Trimestre del año 2018, fueron asistidas Treinta y dos (32) conciliaciones judiciales y prejudiciales "/>
    <m/>
    <m/>
    <n v="1"/>
    <x v="0"/>
    <n v="1"/>
    <m/>
    <m/>
    <m/>
    <m/>
    <m/>
    <m/>
    <m/>
    <n v="1"/>
    <m/>
    <m/>
    <m/>
    <m/>
    <m/>
    <m/>
    <m/>
    <n v="1"/>
    <n v="65"/>
    <n v="65"/>
    <n v="1"/>
    <s v="(=100%)"/>
    <s v="EXCELENTE"/>
    <s v="Durante el III Trimestre del año 2018, fueron asistidas sesenta y cinco (65) conciliaciones judiciales y prejudiciales "/>
    <m/>
    <m/>
    <n v="1"/>
    <x v="0"/>
    <m/>
    <m/>
    <m/>
    <m/>
    <m/>
    <m/>
    <m/>
    <m/>
    <m/>
    <m/>
    <m/>
    <m/>
    <m/>
    <m/>
    <m/>
    <m/>
    <n v="1"/>
    <n v="90"/>
    <n v="90"/>
    <n v="1"/>
    <m/>
    <s v="Excelente"/>
    <m/>
    <m/>
    <m/>
    <n v="1"/>
    <s v="EXCELENTE"/>
    <s v="Durante el II Trimestre del año 2018, se brindo asistencia a Noventa (90) audiencias, se observa un incremento significativo con relación al Primer Trimestre"/>
    <m/>
    <m/>
    <m/>
    <m/>
    <m/>
    <m/>
    <m/>
    <m/>
    <m/>
    <m/>
    <m/>
    <m/>
    <m/>
    <m/>
    <m/>
    <n v="1"/>
    <n v="20"/>
    <n v="20"/>
    <n v="1"/>
    <m/>
    <s v="EXCELENTE"/>
    <s v="Durante el I Trimestre del año 2018, se brindo asistencia a veinte (20) audiencias."/>
    <m/>
    <m/>
    <n v="1"/>
    <s v="EXCELENTE"/>
  </r>
  <r>
    <n v="14"/>
    <x v="0"/>
    <s v="Gestión de Asuntos Jurídicos"/>
    <x v="3"/>
    <x v="0"/>
    <x v="13"/>
    <s v="Cuantificar la gestión de la Oficina Asesora Jurídica en el cumplimiento del análisis  de las solicitudes de  conciliación que se radiquen en la UAECOB, mediante las fichas técnicas respectivas."/>
    <x v="0"/>
    <s v="*Personal y tecnológicos"/>
    <n v="1"/>
    <s v="Final del proceso "/>
    <s v="Eficacia"/>
    <s v="(Número de fichas técnicas de conciliación analizadas en comité) / (Número de solicitudes de conciliación)*100"/>
    <s v="Porcentaje"/>
    <s v="Solicitudes de conciliación radicadas en la entidad"/>
    <s v="Mensual"/>
    <s v="Mensual"/>
    <s v="&lt;90%"/>
    <s v="≥90% y &lt;99%"/>
    <s v="(=99%)"/>
    <s v="(=100%)"/>
    <s v="Oficina Asesora Jurídica"/>
    <s v="Responsable de Conciliaciones"/>
    <s v="Responsable de Conciliaciones"/>
    <s v="Todas las Dependencias de la Entidad"/>
    <n v="1"/>
    <m/>
    <m/>
    <m/>
    <m/>
    <m/>
    <m/>
    <m/>
    <n v="1"/>
    <m/>
    <m/>
    <m/>
    <m/>
    <m/>
    <m/>
    <m/>
    <n v="1"/>
    <n v="3"/>
    <n v="3"/>
    <n v="1"/>
    <n v="1"/>
    <s v="EXCELENTE"/>
    <s v="Durante el IV Trimestre del año 2018, fueron estudiados (3) solicitudes de conciliación"/>
    <m/>
    <m/>
    <n v="1"/>
    <x v="0"/>
    <n v="1"/>
    <m/>
    <m/>
    <m/>
    <m/>
    <m/>
    <m/>
    <m/>
    <n v="1"/>
    <m/>
    <m/>
    <m/>
    <m/>
    <m/>
    <m/>
    <m/>
    <n v="1"/>
    <n v="3"/>
    <n v="3"/>
    <n v="1"/>
    <s v="(=100%)"/>
    <s v="EXCELENTE"/>
    <s v="Durante el III Trimestre del año 2018, fueron estudiados (3) solicitudes de conciliación"/>
    <m/>
    <m/>
    <n v="1"/>
    <x v="0"/>
    <m/>
    <m/>
    <m/>
    <m/>
    <m/>
    <m/>
    <m/>
    <m/>
    <m/>
    <m/>
    <m/>
    <m/>
    <m/>
    <m/>
    <m/>
    <m/>
    <n v="1"/>
    <n v="48"/>
    <n v="48"/>
    <n v="1"/>
    <s v="(=100%)"/>
    <s v="Excelente"/>
    <m/>
    <m/>
    <m/>
    <n v="1"/>
    <s v="EXCELENTE"/>
    <s v="Durante el II Trimestre del año 2018, fueron analizadas cuarenta y ocho (48) fichas en Comité"/>
    <m/>
    <m/>
    <m/>
    <m/>
    <m/>
    <m/>
    <m/>
    <m/>
    <m/>
    <m/>
    <m/>
    <m/>
    <m/>
    <m/>
    <m/>
    <n v="1"/>
    <n v="12"/>
    <n v="12"/>
    <n v="1"/>
    <s v="(=100%)"/>
    <s v="EXCELENTE"/>
    <s v="Durante el I Trimestre del año 2018, fueron analizadas doce (12) fichas en Comité"/>
    <m/>
    <m/>
    <n v="1"/>
    <s v="EXCELENTE"/>
  </r>
  <r>
    <n v="15"/>
    <x v="0"/>
    <s v="Gestión de Asuntos Jurídicos"/>
    <x v="3"/>
    <x v="0"/>
    <x v="14"/>
    <s v="Evaluar el Porcentaje de estudios previos asesorados jurídicamente por los abogados del área de contratación "/>
    <x v="0"/>
    <s v="*Personal y tecnológicos"/>
    <n v="0.95"/>
    <s v="Final del proceso "/>
    <s v="Eficiencia"/>
    <s v="(Número de Estudios Previos asesorados / Número de estudios previos radicados en la OAJ) * 100"/>
    <s v="Porcentaje"/>
    <s v="Libro de Radicación OAJ_x000a__x000a_Documento Estudios Previos"/>
    <s v="Mensual"/>
    <s v="Mensual"/>
    <s v="&lt;90%"/>
    <s v="&gt;90 y ≤95%"/>
    <s v="&gt;95%"/>
    <s v="(=100%)"/>
    <s v="Oficina Asesora Jurídica"/>
    <s v="Abogados Área de Contratación"/>
    <s v="Abogados Área de Contratación"/>
    <s v="Todas las Dependencias de la Entidad"/>
    <n v="0.95"/>
    <m/>
    <m/>
    <m/>
    <m/>
    <m/>
    <m/>
    <m/>
    <n v="0.95"/>
    <m/>
    <m/>
    <m/>
    <m/>
    <m/>
    <m/>
    <m/>
    <n v="0.95"/>
    <n v="77"/>
    <n v="77"/>
    <n v="1"/>
    <n v="1"/>
    <s v="EXCELENTE"/>
    <s v="Durante el III Trimestre del año 2018, la Oficina Asesora Jurídica brindo asesoria a las Diferentes Oficinas y Subdirecciones de la UAECOB en los relacionado con estudios previos"/>
    <m/>
    <m/>
    <n v="1"/>
    <x v="0"/>
    <n v="0.95"/>
    <m/>
    <m/>
    <m/>
    <m/>
    <m/>
    <m/>
    <m/>
    <n v="0.95"/>
    <m/>
    <m/>
    <m/>
    <m/>
    <m/>
    <m/>
    <m/>
    <n v="0.95"/>
    <n v="226"/>
    <n v="226"/>
    <n v="1"/>
    <s v="(=100%)"/>
    <s v="EXCELENTE"/>
    <s v="Durante el III Trimestre del año 2018, la Oficina Asesora Jurídica brindo asesoria a las Diferentes Oficinas y Subdirecciones de la UAECOB en los relacionado con estudios previos"/>
    <m/>
    <m/>
    <n v="1"/>
    <x v="0"/>
    <m/>
    <m/>
    <m/>
    <m/>
    <m/>
    <m/>
    <m/>
    <m/>
    <m/>
    <m/>
    <m/>
    <m/>
    <m/>
    <m/>
    <m/>
    <m/>
    <n v="0.95"/>
    <n v="21"/>
    <n v="21"/>
    <n v="0.95"/>
    <s v="(=100%)"/>
    <s v="Excelente"/>
    <m/>
    <m/>
    <m/>
    <n v="0.95"/>
    <s v="BUENO"/>
    <s v="Durante el II Trimestre del año 2018, la Oficina Asesora Jurídica brindo asesoria a las Diferentes Oficinas y Subdirecciones de la UAECOB en los relacionado con estudios previos"/>
    <m/>
    <m/>
    <m/>
    <m/>
    <m/>
    <m/>
    <m/>
    <m/>
    <m/>
    <m/>
    <m/>
    <m/>
    <m/>
    <m/>
    <m/>
    <n v="0.95"/>
    <n v="150"/>
    <n v="150"/>
    <n v="0.95"/>
    <s v="(=100%)"/>
    <s v="EXCELENTE"/>
    <s v="Durante el I Trimestre del año 2018, la Oficina Asesora Jurídica brindo asesoria a las Diferentes Oficinas y Subdirecciones de la UAECOB en los relacionado con estudios previos"/>
    <m/>
    <m/>
    <n v="0.95"/>
    <s v="EXCELENTE"/>
  </r>
  <r>
    <n v="16"/>
    <x v="0"/>
    <s v="Gestión de Asuntos Jurídicos"/>
    <x v="3"/>
    <x v="0"/>
    <x v="15"/>
    <s v="Determinar la oportunidad en la elaboración de la minutas de prestación de servicios luego del cumplimiento de los requisitos exigidos"/>
    <x v="3"/>
    <s v="*Personal y tecnológicos"/>
    <n v="4"/>
    <s v="Final del proceso"/>
    <s v="Eficiencia"/>
    <s v="(Promedio (Fecha de entrega de la minuta para firma de Dirección - Fecha de radicación para elaboración de Minuta))"/>
    <s v="Porcentaje"/>
    <s v="Libro de Radicación OAJ_x000a_Libro de Radicación en Dirección"/>
    <s v="Mensual"/>
    <s v="Mensual"/>
    <s v="&gt;6"/>
    <s v="&gt;4 y ≤6 días"/>
    <s v="≤4"/>
    <s v="≤3"/>
    <s v="Oficina Asesora Jurídica"/>
    <s v="Abogados Área de Contratación"/>
    <s v="Abogados Área de Contratación"/>
    <s v="Todas las Dependencias de la Entidad"/>
    <n v="4"/>
    <n v="4"/>
    <n v="4"/>
    <n v="4"/>
    <s v="≤4"/>
    <s v="BUENO"/>
    <s v="Durante los meses de septiembre y octubre del 2018 el promedio en la elaboración de la minutas de prestación de servicios por parte de la Oficina Asesora Jurídica fue de cuatro (4)días"/>
    <m/>
    <n v="4"/>
    <m/>
    <m/>
    <m/>
    <m/>
    <m/>
    <m/>
    <m/>
    <n v="4"/>
    <n v="0"/>
    <n v="0"/>
    <n v="0"/>
    <s v="≤3"/>
    <s v="EXCELENTE"/>
    <s v="Durante los meses de noviembre y diciembre del 2018 el promedio en la elaboración de la minutas de prestación de servicios por parte de la Oficina Asesora Jurídica fue 0 días"/>
    <m/>
    <n v="2"/>
    <n v="2"/>
    <x v="0"/>
    <n v="4"/>
    <m/>
    <m/>
    <m/>
    <m/>
    <m/>
    <m/>
    <m/>
    <n v="4"/>
    <s v="N/A"/>
    <s v="N/A"/>
    <n v="4"/>
    <s v="≤4"/>
    <s v="BUENO"/>
    <s v="Durante los meses de julio y agosto del año 2018 la Oficina Asesora Jurídica expidio y suscribio 146 minutas de contratos de prestación de servicios en promedio de cuatro (4) días"/>
    <m/>
    <n v="4"/>
    <m/>
    <m/>
    <m/>
    <m/>
    <m/>
    <m/>
    <m/>
    <n v="4"/>
    <n v="4"/>
    <x v="2"/>
    <m/>
    <m/>
    <m/>
    <m/>
    <m/>
    <m/>
    <m/>
    <m/>
    <s v="0 días calendario"/>
    <n v="0"/>
    <n v="0"/>
    <n v="0"/>
    <s v="≤3"/>
    <s v="EXCELENTE"/>
    <s v="Durante los meses de marzo y abril del 2018 no se  suscribieron minutas de contratos de prestación de servicios, en virtud de la Ley 996 de 2005/ley de garantias que precisa que durante el periodo electoral  (congreso -presidencia) se restringirá la celebración de contratos estatales (Contratación Directa)."/>
    <m/>
    <m/>
    <m/>
    <m/>
    <m/>
    <m/>
    <m/>
    <m/>
    <m/>
    <m/>
    <n v="0"/>
    <s v="EXCELENTE"/>
    <m/>
    <m/>
    <m/>
    <m/>
    <m/>
    <m/>
    <m/>
    <m/>
    <n v="4"/>
    <n v="1"/>
    <n v="1"/>
    <n v="1"/>
    <s v="≤3"/>
    <s v="EXCELENTE"/>
    <s v="Durante los dos primeros meses del año 2018 la Oficina Asesora Jurídica expidio y suscribio las minutas de contratos de prestación de servicios en promedio de un (1) día"/>
    <m/>
    <m/>
    <m/>
    <m/>
    <m/>
    <m/>
    <m/>
    <m/>
    <m/>
    <m/>
    <n v="1"/>
    <s v="EXCELENTE"/>
  </r>
  <r>
    <n v="17"/>
    <x v="0"/>
    <s v="Gestión de Asuntos Jurídicos"/>
    <x v="3"/>
    <x v="1"/>
    <x v="16"/>
    <s v="Evaluar la oportunidad de respuesta a Derechos de Petición de competencia de la OAJ"/>
    <x v="0"/>
    <s v="*Personal y tecnológicos"/>
    <n v="1"/>
    <s v="Final del proceso"/>
    <s v="Eficiencia"/>
    <s v="(Número de Derechos de petición respondidos oportunamente por la OAJ / Total de derechos de petición con vencimiento en el periodo de competencia de la OAJ)*100"/>
    <s v="Porcentaje"/>
    <s v="Radicado Cordis de Derechos de Petición_x000a_"/>
    <s v="Mensual"/>
    <s v="Mensual"/>
    <s v="&lt;100%"/>
    <s v="No Aplica"/>
    <n v="1"/>
    <n v="1"/>
    <s v="Oficina Asesora Jurídica"/>
    <s v="Oficina Asesora Jurídica"/>
    <s v="Oficina Asesora Jurídica"/>
    <s v="Todas las Dependencias de la Entidad"/>
    <n v="1"/>
    <m/>
    <m/>
    <m/>
    <m/>
    <m/>
    <m/>
    <m/>
    <n v="1"/>
    <m/>
    <m/>
    <m/>
    <m/>
    <m/>
    <m/>
    <m/>
    <n v="1"/>
    <n v="61"/>
    <n v="61"/>
    <n v="1"/>
    <n v="1"/>
    <s v="EXCELENTE"/>
    <s v="Durante el III Trimestre del año 2018, se tramitaron 61 solicitudes de certificaciones."/>
    <m/>
    <m/>
    <n v="1"/>
    <x v="0"/>
    <n v="1"/>
    <m/>
    <m/>
    <m/>
    <m/>
    <m/>
    <m/>
    <m/>
    <n v="1"/>
    <m/>
    <m/>
    <m/>
    <m/>
    <m/>
    <m/>
    <m/>
    <n v="1"/>
    <n v="83"/>
    <n v="83"/>
    <n v="1"/>
    <s v="(=100%)"/>
    <s v="EXCELENTE"/>
    <s v="La oficina Asesora Jurídica dio respuesta a Ochenta y tres (83) solicitudes de certificados por correo   y radicados los cuales fueron tramitados en su totalidad"/>
    <m/>
    <m/>
    <n v="1"/>
    <x v="0"/>
    <m/>
    <m/>
    <m/>
    <m/>
    <m/>
    <m/>
    <m/>
    <m/>
    <m/>
    <m/>
    <m/>
    <m/>
    <m/>
    <m/>
    <m/>
    <m/>
    <n v="1"/>
    <n v="91"/>
    <n v="91"/>
    <n v="1"/>
    <s v="(=100%)"/>
    <s v="Excelente"/>
    <m/>
    <m/>
    <m/>
    <n v="1"/>
    <s v="EXCELENTE"/>
    <s v="La oficina Asesora Jurídica dio respuesta a Noventa y un (91) solicitudes de certificados por correo   y radicados los cuales fueron tramitados en su totalidad"/>
    <m/>
    <m/>
    <m/>
    <m/>
    <m/>
    <m/>
    <m/>
    <m/>
    <m/>
    <m/>
    <m/>
    <m/>
    <m/>
    <m/>
    <m/>
    <n v="1"/>
    <n v="84"/>
    <n v="84"/>
    <n v="1"/>
    <s v="(=100%)"/>
    <s v="EXCELENTE"/>
    <s v="La oficina Asesora Jurídica dio respuesta a ochenta y cuatro (84) solicitudes de certificados por correo institucional  y radicados los cuales fueron tramitados en su totalidad"/>
    <m/>
    <m/>
    <n v="1"/>
    <s v="EXCELENTE"/>
  </r>
  <r>
    <n v="18"/>
    <x v="1"/>
    <s v="Conocimiento del Riesgo"/>
    <x v="4"/>
    <x v="0"/>
    <x v="17"/>
    <s v="Hacer seguimiento al tiempo promedio de respuesta de constancias desde su solicitud"/>
    <x v="2"/>
    <s v="humanos, físicos y tecnológicos."/>
    <n v="1"/>
    <s v="Final de cada periodo, después de hacer cierre de semestre"/>
    <s v="Eficacia"/>
    <s v="(Constancias respondidas oportunamente / Total de constancias respondidas en el periodo)*100"/>
    <s v="Porcentaje"/>
    <s v="Base de datos e informe s de Gestión Mensual "/>
    <s v="Mensual"/>
    <s v="Mensual"/>
    <s v="&lt;= 90%"/>
    <s v="(&gt; 91% y &lt; 98%)"/>
    <s v="(=99%)"/>
    <s v="&gt;=100%"/>
    <s v="Conocimiento del Riesgo"/>
    <s v="Equipo de Investigación de Incendios"/>
    <s v="Equipo de Investigación de Incendios"/>
    <s v="Conocimiento del Riesgo"/>
    <n v="1"/>
    <n v="68"/>
    <n v="68"/>
    <n v="1"/>
    <m/>
    <m/>
    <s v="Se emitieron para el mes de Julio 68 contancias solictadas por los usuarios"/>
    <m/>
    <n v="1"/>
    <n v="48"/>
    <n v="48"/>
    <n v="1"/>
    <m/>
    <m/>
    <s v="Se emitieron para el mes de Julio 48 contancias solictadas por los usuarios"/>
    <m/>
    <n v="1"/>
    <n v="39"/>
    <n v="39"/>
    <n v="1"/>
    <m/>
    <m/>
    <s v="Se emitieron para el mes de Julio 39 contancias solictadas por los usuarios"/>
    <m/>
    <n v="1"/>
    <n v="1"/>
    <x v="0"/>
    <n v="1"/>
    <n v="63"/>
    <n v="63"/>
    <n v="1"/>
    <m/>
    <s v="EXCELENTE"/>
    <s v="Se emitieron para el mes de Julio 64 contancias solictadas por los usuarios"/>
    <m/>
    <n v="1"/>
    <n v="49"/>
    <n v="49"/>
    <n v="1"/>
    <m/>
    <s v="EXCELENTE"/>
    <s v="Se emitieron para el mes de Agosto 49 contancias solictadas por los usuarios"/>
    <m/>
    <n v="1"/>
    <n v="47"/>
    <n v="47"/>
    <n v="1"/>
    <m/>
    <s v="EXCELENTE"/>
    <m/>
    <m/>
    <n v="1"/>
    <n v="1"/>
    <x v="0"/>
    <n v="1"/>
    <n v="63"/>
    <n v="63"/>
    <n v="1"/>
    <s v="="/>
    <s v="EXCELENTE"/>
    <s v="Se emitieron para el mes de Abril 63 contancias solictadas por los usuarios"/>
    <m/>
    <n v="1"/>
    <n v="49"/>
    <n v="49"/>
    <n v="1"/>
    <s v="="/>
    <s v="EXCELENTE"/>
    <s v="Se emitieron para el mes de Mayo 49 contancias solictadas por los usuarios"/>
    <m/>
    <n v="1"/>
    <n v="42"/>
    <n v="42"/>
    <n v="1"/>
    <s v="="/>
    <s v="Excelente"/>
    <s v="Se emitieron para el mes de Junio 42 contancias solictadas por los usuarios"/>
    <m/>
    <n v="1"/>
    <n v="1"/>
    <s v="EXCELENTE"/>
    <n v="1"/>
    <n v="67"/>
    <n v="67"/>
    <n v="1"/>
    <m/>
    <s v="Excelente"/>
    <s v="Se emitieron para el mes de enero 67 contancias solictadas por los usuarios"/>
    <s v="No Aplica"/>
    <n v="1"/>
    <n v="67"/>
    <n v="67"/>
    <n v="1"/>
    <m/>
    <s v="EXCELENTE"/>
    <s v="Se emitieron para el mes de Febrero 67 contancias solictadas por los usuarios"/>
    <s v="No Aplica"/>
    <n v="1"/>
    <n v="52"/>
    <n v="52"/>
    <n v="1"/>
    <m/>
    <s v="EXCELENTE"/>
    <s v="Se emitieron para el mes de Marzo 52 contancias solictadas por los usuarios"/>
    <s v="No Aplica"/>
    <n v="1"/>
    <n v="1"/>
    <s v="EXCELENTE"/>
  </r>
  <r>
    <n v="19"/>
    <x v="1"/>
    <s v="Conocimiento del Riesgo"/>
    <x v="4"/>
    <x v="0"/>
    <x v="18"/>
    <s v="Determinar la efectividad en la determinación de las causas de  los incendios"/>
    <x v="2"/>
    <s v="humanos, físicos y tecnológicos."/>
    <n v="1"/>
    <s v="Final de cada periodo, después de hacer cierre de semestre"/>
    <s v="Eficacia"/>
    <s v="(Número de investigaciones donde se determinaron causas / Investigaciones atendidas en el periodo)*100"/>
    <s v="Porcentaje"/>
    <s v="Base de datos e informe s de Gestión Mensual "/>
    <s v="Mensual"/>
    <s v="Mensual"/>
    <s v="&lt;= 90%"/>
    <s v="(&gt; 91% y &lt; 98%)"/>
    <s v="(=99%)"/>
    <s v="&gt;=100%"/>
    <s v="Conocimiento del Riesgo"/>
    <s v="Equipo de Investigación de Incendios"/>
    <s v="Equipo de Investigación de Incendios"/>
    <s v="Conocimiento del Riesgo"/>
    <n v="1"/>
    <n v="16"/>
    <n v="16"/>
    <n v="1"/>
    <m/>
    <m/>
    <s v="Para la vigencia se realizaron  16 investigaciones debido a las activaciones realizadasen la cuales se determinaron las causas a todas"/>
    <m/>
    <n v="1"/>
    <n v="18"/>
    <n v="18"/>
    <n v="1"/>
    <m/>
    <m/>
    <s v="Para la vigencia se realizaron  18 investigaciones debido a las activaciones realizadasen la cuales se determinaron las causas a todas"/>
    <m/>
    <n v="1"/>
    <n v="29"/>
    <n v="29"/>
    <n v="1"/>
    <m/>
    <m/>
    <s v="Para la vigencia se realizaron  29 investigaciones debido a las activaciones realizadasen la cuales se determinaron las causas a todas"/>
    <m/>
    <n v="1"/>
    <n v="1"/>
    <x v="0"/>
    <n v="1"/>
    <n v="30"/>
    <n v="30"/>
    <n v="1"/>
    <m/>
    <s v="EXCELENTE"/>
    <s v="Para la vigencia se realizaron  30 investigaciones debido a las activaciones realizadasen la cuales se determinaron las causas a todas"/>
    <m/>
    <n v="1"/>
    <n v="18"/>
    <n v="18"/>
    <n v="1"/>
    <m/>
    <s v="EXCELENTE"/>
    <s v="Para la vigencia se realizaron  18 investigaciones debido a las activaciones realizadasen la cuales se determinaron las causas a todas"/>
    <m/>
    <n v="1"/>
    <n v="18"/>
    <n v="18"/>
    <n v="1"/>
    <m/>
    <s v="EXCELENTE"/>
    <m/>
    <m/>
    <n v="1"/>
    <n v="1"/>
    <x v="0"/>
    <n v="1"/>
    <n v="15"/>
    <n v="15"/>
    <n v="1"/>
    <s v="="/>
    <s v="EXCELENTE"/>
    <s v="Para la vigencia se realizaron  15 investigaciones debido a las activaciones realizadasen la cuales se determinaron las causas a todas"/>
    <m/>
    <n v="1"/>
    <n v="15"/>
    <n v="15"/>
    <n v="1"/>
    <s v="="/>
    <s v="EXCELENTE"/>
    <s v="Para la vigencia se realizaron  15 investigaciones debido a las activaciones realizadasen la cuales se determinaron las causas a todas"/>
    <m/>
    <n v="1"/>
    <n v="14"/>
    <n v="14"/>
    <n v="1"/>
    <s v="="/>
    <s v="Excelente"/>
    <s v="Para la vigencia se realizaron  14 investigaciones debido a las activaciones realizadasen la cuales se determinaron las causas a todas"/>
    <m/>
    <n v="1"/>
    <n v="1"/>
    <s v="EXCELENTE"/>
    <n v="1"/>
    <n v="24"/>
    <n v="24"/>
    <n v="1"/>
    <m/>
    <s v="Excelente"/>
    <s v="Para la vigencia se realizaron  24 investigaciones en la cuales se determinaron las causas a todas"/>
    <s v="No Aplica"/>
    <n v="1"/>
    <n v="14"/>
    <n v="14"/>
    <n v="1"/>
    <m/>
    <s v="EXCELENTE"/>
    <s v="Para la vigencia se realizaron  14 investigaciones debido a las activaciones realizadasen la cuales se determinaron las causas a todas"/>
    <s v="No Aplica"/>
    <n v="1"/>
    <n v="22"/>
    <n v="22"/>
    <n v="1"/>
    <m/>
    <s v="EXCELENTE"/>
    <s v="Para la vigencia se realizaron  22 investigaciones en la cuales se determinaron las causas3 a todas"/>
    <s v="No Aplica"/>
    <n v="1"/>
    <n v="1"/>
    <s v="EXCELENTE"/>
  </r>
  <r>
    <n v="20"/>
    <x v="1"/>
    <s v="Conocimiento del Riesgo"/>
    <x v="4"/>
    <x v="0"/>
    <x v="19"/>
    <s v="Medir la cantidad de personas que aprueban el curso de brigadas contra incendio clase I"/>
    <x v="2"/>
    <s v="humanos, físicos y tecnológicos."/>
    <n v="0.8"/>
    <s v="Final de cada periodo, después de hacer cierre de semestre"/>
    <s v="Eficiencia"/>
    <s v="(Número de personas que aprobaron la capacitación a brigadas contra incendios clase I) / (Número de personas que cursaron la capacitación a brigadas contra incendios clase I) * 100"/>
    <s v="Porcentaje"/>
    <s v="Base de datos de capacitación a brigadas contra incendio clase I"/>
    <s v="Mensual"/>
    <s v="Mensual"/>
    <s v="&lt;= 75%"/>
    <s v="(&gt; 76% y &lt; 78%)"/>
    <s v="(=79%)"/>
    <s v="&gt;=80%"/>
    <s v="Reducción del Riesgo"/>
    <s v="Personal de Reducción del riesgo"/>
    <s v="Personal de Reducción del riesgo"/>
    <s v="Personal de Reducción del riesgo"/>
    <n v="0.8"/>
    <n v="86"/>
    <n v="98"/>
    <n v="0.87755102040816324"/>
    <m/>
    <m/>
    <s v="Para el mes de Octubre se capcitaron 15 empresas y se desarrollaron en las instalaciones de la UAECOB como en las Instalaciones de las algunas empresas."/>
    <m/>
    <n v="0.8"/>
    <n v="85"/>
    <n v="103"/>
    <n v="0.82524271844660191"/>
    <m/>
    <m/>
    <s v="Para el mes de Noviembre se capacitaron 8 empresas las cuales son producto de la programacion efectuada para este mes, de acuerdo a las solicitudes realizadas por los usuarios."/>
    <m/>
    <n v="0.8"/>
    <n v="84"/>
    <n v="105"/>
    <n v="0.8"/>
    <m/>
    <m/>
    <s v="En diciembre se capacitaron 6 empresas de brigadas logisticas y centros comerciales por lo cual se incrementa el nuemro de brigadistas."/>
    <m/>
    <n v="0.83426457961825518"/>
    <n v="0.83426457961825518"/>
    <x v="0"/>
    <n v="0.8"/>
    <n v="16"/>
    <n v="23"/>
    <n v="0.69565217391304346"/>
    <m/>
    <s v="MALO"/>
    <s v="Para el mes de julio se capacito una sola brigada debido a que las demas brigadas culminan en el siguente mes, y  solo se capacitaron 23 personas que por ausencia en los cursos no alcazaron la nota requerida "/>
    <m/>
    <n v="0.8"/>
    <n v="81"/>
    <n v="92"/>
    <n v="0.88043478260869568"/>
    <m/>
    <s v="EXCELENTE"/>
    <s v="para el mes de agosto se capacitaron 92 personas correspondiente a  4 brigadas como son cajas de compensacion familiar, centros comericales y empresas logisticas."/>
    <m/>
    <n v="0.8"/>
    <n v="132"/>
    <n v="144"/>
    <n v="0.91666666666666663"/>
    <m/>
    <s v="EXCELENTE"/>
    <m/>
    <m/>
    <n v="0.83091787439613529"/>
    <n v="0.83091787439613529"/>
    <x v="0"/>
    <n v="0.8"/>
    <n v="193"/>
    <n v="235"/>
    <n v="0.82127659574468082"/>
    <s v="&gt;"/>
    <s v="EXCELENTE"/>
    <s v="Debido a la rotacion del pèrsonal en el manejo interno de cada empresa, y el tipo de empresas que se capacitaron para el mes de mayo (logisdticas) se presentan dificultades para continuar con la persona que se incribe y culmina el proceso de capacitacion."/>
    <m/>
    <n v="0.8"/>
    <n v="58"/>
    <n v="65"/>
    <n v="0.89230769230769236"/>
    <s v="&gt;"/>
    <s v="EXCELENTE"/>
    <s v="De acuerdo con las empresas inscritas para el mes de mayo como son del sector educativo, comercial y Pymes, estas manejan un niven de organización que se refleja en la diciplina del personal asistente para la culminacion del mismo."/>
    <m/>
    <n v="0.8"/>
    <n v="131"/>
    <n v="142"/>
    <n v="0.92253521126760563"/>
    <s v="&gt;"/>
    <s v="Excelente"/>
    <s v="Para el mes de junio la participacion de Pymes y sector educativo mantuvo una tendencia creciente en la aprobacion del curso de brigadas contra incendio clase I."/>
    <m/>
    <n v="0.87870649977332616"/>
    <n v="0.87870649977332616"/>
    <s v="EXCELENTE"/>
    <n v="0.8"/>
    <n v="76"/>
    <n v="86"/>
    <n v="0.88372093023255816"/>
    <n v="0.08"/>
    <s v="Excelente"/>
    <s v="Se capacitaron en el periodo 4 grupo de brigadas correspondientes a 86 personas de las cuales 10 no aprobaron el curso."/>
    <s v="No Aplica"/>
    <n v="0.8"/>
    <n v="46"/>
    <n v="50"/>
    <n v="0.92"/>
    <n v="0.12"/>
    <s v="EXCELENTE"/>
    <s v="para el mes de febrero se capacitaron las brigadas de la universidad jorge tadeo lozano y open group en la  cual se dio un desempeño superior al exgido por la normatividad vigente"/>
    <s v="No Aplica"/>
    <n v="0.8"/>
    <n v="59"/>
    <n v="61"/>
    <n v="0.96721311475409832"/>
    <n v="0.17"/>
    <s v="EXCELENTE"/>
    <s v="en le mes de marzo se capacitaron 61 personas que corresponde a 9 brigradas empresariales ya que se conformo una capacitacion con pymes "/>
    <s v="No Aplica"/>
    <n v="0.92364468166221891"/>
    <n v="0.92364468166221891"/>
    <s v="EXCELENTE"/>
  </r>
  <r>
    <n v="21"/>
    <x v="2"/>
    <s v="Conocimiento del Riesgo"/>
    <x v="4"/>
    <x v="0"/>
    <x v="20"/>
    <s v="Evaluar el nivel de interiorización en las personas que asistieron a la sensibilización e auto revisión de establecimientos"/>
    <x v="2"/>
    <s v="humanos, físicos y tecnológicos."/>
    <n v="0.85"/>
    <s v="Final de cada periodo, después de hacer cierre de mes"/>
    <s v="Eficacia"/>
    <s v="(Número conceptos ratificados en auto revisiones a establecimientos visitados/ total establecimientos de riesgo bajo con seguimiento en el periodo) * 100"/>
    <s v="Porcentaje"/>
    <s v="Informe mensual del personal operativo de la subdirección de gestión del Riesgo"/>
    <s v="Mensual"/>
    <s v="Mensual"/>
    <s v="&lt;= 80%"/>
    <s v="(&gt; 81% y &lt; 83%)"/>
    <s v="(=84%)"/>
    <s v="&gt;=85%"/>
    <s v="Reducción del Riesgo"/>
    <s v="Personal de Reducción del riesgo"/>
    <s v="Personal de Reducción del riesgo"/>
    <s v="Personal de Reducción del riesgo"/>
    <n v="0.85"/>
    <n v="4"/>
    <n v="4"/>
    <n v="1"/>
    <m/>
    <m/>
    <s v="Se ratifico el numero de conceptos emitidos correspondiente al 1% de los generados en el mes de Octubre"/>
    <m/>
    <n v="0.85"/>
    <n v="4"/>
    <n v="4"/>
    <n v="1"/>
    <m/>
    <m/>
    <s v="Se ratifico el numero de conceptos emitidos correspondiente al 1% de los generados en el mes de Noviembre"/>
    <m/>
    <n v="0.85"/>
    <n v="6"/>
    <n v="6"/>
    <n v="1"/>
    <m/>
    <m/>
    <s v="Para Diciembre se incremento el numero de capacitaciones de riesgo bajo por lo cual se hicieron mas verificaciones aleatorias, de igual manera todas las visitas aprobaron la revision Tecnica."/>
    <m/>
    <n v="1"/>
    <n v="1"/>
    <x v="0"/>
    <n v="0.85"/>
    <n v="5"/>
    <n v="5"/>
    <n v="1"/>
    <m/>
    <s v="EXCELENTE"/>
    <s v="Se realizar la verificacion del 1% de las revisiones clasifcadas como riesgo bajo ratificando en su totalidad  los establecimientor aprobados."/>
    <m/>
    <n v="0.85"/>
    <n v="7"/>
    <n v="7"/>
    <n v="1"/>
    <m/>
    <s v="EXCELENTE"/>
    <s v="para el mes de Agosto se realizan mas  verificaciones a establecimientos debido a que se incremento el numero de conceptos de riesgo bajo dados."/>
    <m/>
    <n v="0.85"/>
    <n v="8"/>
    <n v="8"/>
    <n v="1"/>
    <m/>
    <s v="EXCELENTE"/>
    <m/>
    <m/>
    <n v="1"/>
    <n v="1"/>
    <x v="0"/>
    <n v="0.85"/>
    <n v="5"/>
    <n v="5"/>
    <n v="1"/>
    <s v="&gt;"/>
    <s v="EXCELENTE"/>
    <s v="Se ratifico el numero de conceptos emitidos correspondiente al 1% de los generados en el mes de abril"/>
    <m/>
    <n v="0.85"/>
    <n v="3"/>
    <n v="3"/>
    <n v="1"/>
    <s v="&gt;"/>
    <s v="EXCELENTE"/>
    <s v="Se ratifico el numero de conceptos emitidos correspondiente al 1% de los generados en el mes de mayo"/>
    <m/>
    <n v="0.85"/>
    <n v="4"/>
    <n v="4"/>
    <n v="1"/>
    <s v="&gt;"/>
    <s v="Excelente"/>
    <s v="Se ratifico el numero de conceptos emitidos correspondiente al 1% de los generados en el mes de junio"/>
    <m/>
    <n v="1"/>
    <n v="1"/>
    <s v="EXCELENTE"/>
    <n v="0.85"/>
    <n v="2"/>
    <n v="2"/>
    <n v="1"/>
    <m/>
    <s v="Excelente"/>
    <s v="para el mes de enero se realizan 2 visitas debido a las pocas solicitudes para la capacitacion de riesgo bajo realizadas."/>
    <s v="No Aplica"/>
    <n v="1"/>
    <n v="2"/>
    <n v="2"/>
    <n v="1"/>
    <m/>
    <s v="EXCELENTE"/>
    <s v="se realizan 2 visitas de verificacion en el mes de febrero a las culaes se ratifican los conceptos emitidos."/>
    <s v="No Aplica"/>
    <n v="1"/>
    <n v="5"/>
    <n v="5"/>
    <n v="1"/>
    <m/>
    <s v="EXCELENTE"/>
    <s v="las visitas de verificacion realizadas correponden al 1% de las capacitaciones dadas en riego bajo para el mes de marzo"/>
    <s v="No Aplica"/>
    <n v="1"/>
    <n v="1"/>
    <s v="EXCELENTE"/>
  </r>
  <r>
    <n v="22"/>
    <x v="2"/>
    <s v="Conocimiento del Riesgo"/>
    <x v="4"/>
    <x v="0"/>
    <x v="21"/>
    <s v="Identificar el grado porcentual de cumplimiento de asistencia de la UAECOB a los eventos masivos de alta complejidad que tengan concepto favorable."/>
    <x v="2"/>
    <s v="humanos, físicos y tecnológicos."/>
    <n v="1"/>
    <s v="Final de cada periodo, después de hacer cierre de mes"/>
    <s v="Eficacia"/>
    <s v="(Número  de eventos de alta complejidad asistidas / Total de solicitudes de eventos alta complejidad en el periodo)*100 "/>
    <s v="Porcentaje"/>
    <s v="Base de datos aglomeraciones alta complejidad"/>
    <s v="Mensual"/>
    <s v="Mensual"/>
    <s v="&lt;= 90%"/>
    <s v="(&gt; 91% y &lt; 98%)"/>
    <s v="(=99%)"/>
    <s v="&gt;=100%"/>
    <s v="Conocimiento del Riesgo"/>
    <s v="Personal de Conocimiento del Riesgo"/>
    <s v="Personal de Conocimiento del Riesgo"/>
    <s v="Personal de Conocimiento del Riesgo"/>
    <n v="1"/>
    <n v="24"/>
    <n v="24"/>
    <n v="1"/>
    <m/>
    <m/>
    <s v="El número de eventos masivos con participación de la UAECOB para el mes de octubre corresponde a las solitudes realizadas por los usuarios para este mes y atendidas en su totalidad."/>
    <m/>
    <n v="1"/>
    <n v="55"/>
    <n v="55"/>
    <n v="1"/>
    <m/>
    <m/>
    <s v="El número de eventos masivos con participación de la UAECOB para el mes de Noviembre corresponde a las solitudes realizadas por los usuarios para este mes y atendidas en su totalidad. Se evidencia un incremento debido a que por temporada de cembrina se  incrementan los eventos en la capital."/>
    <m/>
    <n v="1"/>
    <n v="22"/>
    <n v="22"/>
    <n v="1"/>
    <m/>
    <m/>
    <s v="En diciembre se disminuyo el nuemro de eventos masivos con participacion de la UAECOB  debido a que se incremento el numero de solicitudes de conceptos pirotecnicos por la temporada de diciembre."/>
    <m/>
    <n v="1"/>
    <n v="1"/>
    <x v="0"/>
    <n v="1"/>
    <n v="17"/>
    <n v="17"/>
    <n v="1"/>
    <m/>
    <s v="EXCELENTE"/>
    <s v="Por motivo de la celebracion del mundial de futbol 2018 los eventos para el mes de julio no representaron un numero significativo en el distiro capital"/>
    <m/>
    <n v="1"/>
    <n v="52"/>
    <n v="52"/>
    <n v="1"/>
    <m/>
    <s v="EXCELENTE"/>
    <s v="Se observa un incremento en la realizacion de eventos masivos de alta complejidad en el distrito debido a que lo empresarios empiezan a retomar las actividades pendientes por el mundial de futbol 2018"/>
    <m/>
    <n v="1"/>
    <n v="43"/>
    <n v="43"/>
    <n v="1"/>
    <m/>
    <s v="EXCELENTE"/>
    <m/>
    <m/>
    <n v="1"/>
    <n v="1"/>
    <x v="0"/>
    <n v="1"/>
    <n v="33"/>
    <n v="33"/>
    <n v="1"/>
    <s v="="/>
    <s v="EXCELENTE"/>
    <s v="El nuemro de eventos corresponde a concientos (enanitos verdes y hombres G, jumbo concierto) asi mismo se contiuaron con obras de teatro y clausura del festibal iberoamericano de teatro, lel tour de la fifa (copa del mundo) entre otros."/>
    <m/>
    <n v="1"/>
    <n v="23"/>
    <n v="23"/>
    <n v="1"/>
    <s v="="/>
    <s v="EXCELENTE"/>
    <s v="Disminuye el numero de eventos debido a las elecciones presidenciales que afecta la realizacion de eventos."/>
    <m/>
    <n v="1"/>
    <n v="9"/>
    <n v="9"/>
    <n v="1"/>
    <s v="="/>
    <s v="Excelente"/>
    <s v="Disminuye el numero de eventos debido a las elecciones presidenciales que afecta la realizacion de eventos."/>
    <m/>
    <n v="1"/>
    <n v="1"/>
    <s v="EXCELENTE"/>
    <n v="1"/>
    <n v="17"/>
    <n v="17"/>
    <n v="1"/>
    <m/>
    <s v="Excelente"/>
    <s v="Para el mes de enero se presentaron pocos eventos alta complejidad en la ciudad "/>
    <s v="No Aplica"/>
    <n v="1"/>
    <n v="27"/>
    <n v="27"/>
    <n v="1"/>
    <m/>
    <s v="EXCELENTE"/>
    <s v="se incremetan los eventos de alta complejidad en la ciudad debido al inicio del futbol colombiano y temporada taurina"/>
    <s v="No Aplica"/>
    <n v="1"/>
    <n v="41"/>
    <n v="41"/>
    <n v="1"/>
    <m/>
    <s v="EXCELENTE"/>
    <s v="Se incrementa el nuemro de eventos debido al inicio del festival iberoamericano de teatro, estereo picnik y concientos de gran magnitud, asi mismo se registro los eventos de seman santa."/>
    <s v="No Aplica"/>
    <n v="1"/>
    <n v="1"/>
    <s v="EXCELENTE"/>
  </r>
  <r>
    <n v="23"/>
    <x v="2"/>
    <s v="Conocimiento del Riesgo"/>
    <x v="4"/>
    <x v="0"/>
    <x v="22"/>
    <s v="Evaluar la oportunidad en la realización de revisiones técnicas de riesgo moderado y alto."/>
    <x v="2"/>
    <s v="humanos, físicos y tecnológicos."/>
    <n v="0.8"/>
    <s v="Final de cada periodo, después de hacer cierre de mes"/>
    <s v="Eficacia"/>
    <s v="(Número de revisiones técnicas de riesgo moderado y alto realizadas oportunamente según el periodo de medición)/ Total de revisiones técnicas  de riesgo moderado y alto radicadas en el periodo anterior)*100"/>
    <s v="Porcentaje"/>
    <s v="Revisiones de riesgo moderado y alto realizadas oportunamente"/>
    <s v="Mensual"/>
    <s v="Mensual"/>
    <s v="&lt;= 75%"/>
    <s v="(&gt; 76% y &lt; 78%)"/>
    <s v="(=79%)"/>
    <s v="&gt;=80%"/>
    <s v="Conocimiento del Riesgo"/>
    <s v="Personal de Conocimiento del Riesgo"/>
    <s v="Personal de Conocimiento del Riesgo"/>
    <s v="Personal de Conocimiento del Riesgo"/>
    <n v="0.8"/>
    <n v="2577"/>
    <n v="2916"/>
    <n v="0.88374485596707819"/>
    <m/>
    <m/>
    <s v="Se realizaron las revisiones tecnicas en los tiempos establecidos en los procedimientos  de acuerdo con las disponibilidad de las estaciones."/>
    <m/>
    <n v="0.8"/>
    <n v="2034"/>
    <n v="2224"/>
    <n v="0.91456834532374098"/>
    <m/>
    <m/>
    <s v="Se realizaron las revisiones tecnicas en los tiempos establecidos en los procedimientos  de acuerdo con las disponibilidad de las estaciones."/>
    <m/>
    <n v="0.8"/>
    <n v="1493"/>
    <n v="1680"/>
    <n v="0.88869047619047614"/>
    <m/>
    <m/>
    <s v="Se realizaron las revisiones tecnicas en los tiempos establecidos en los procedimientos  de acuerdo con las disponibilidad de las estaciones."/>
    <m/>
    <n v="0.89566789249376511"/>
    <n v="0.89566789249376511"/>
    <x v="0"/>
    <n v="0.8"/>
    <n v="2723"/>
    <n v="2982"/>
    <n v="0.91314553990610325"/>
    <m/>
    <s v="EXCELENTE"/>
    <s v="Se realizaron las revisiones tecnicas en los tiempos establecidos en los procedimientos  de acuerdo con las disponibilidad de las estaciones."/>
    <m/>
    <n v="0.8"/>
    <n v="2849"/>
    <n v="3266"/>
    <n v="0.8723208818126148"/>
    <m/>
    <s v="EXCELENTE"/>
    <s v="Se realizaron las revisiones tecnicas en los tiempos establecidos en los procedimientos  de acuerdo con las disponibilidad de las estaciones."/>
    <m/>
    <n v="0.8"/>
    <n v="2097"/>
    <n v="2315"/>
    <n v="0.90583153347732182"/>
    <m/>
    <s v="EXCELENTE"/>
    <m/>
    <m/>
    <n v="0.89709931839868007"/>
    <n v="0.89709931839868007"/>
    <x v="0"/>
    <n v="0.8"/>
    <n v="2165"/>
    <n v="2395"/>
    <n v="0.90396659707724425"/>
    <s v="&gt;"/>
    <s v="EXCELENTE"/>
    <s v="Se realizaron las revisiones tecnicas en los tiempos establecidos en los procedimientos  de acuerdo con las disponibilidad de las estaciones."/>
    <m/>
    <n v="0.8"/>
    <n v="2173"/>
    <n v="2422"/>
    <n v="0.89719240297274983"/>
    <s v="&gt;"/>
    <s v="EXCELENTE"/>
    <s v="Se realizaron las revisiones tecnicas en los tiempos establecidos en los procedimientos  de acuerdo con las disponibilidad de las estaciones."/>
    <m/>
    <n v="0.8"/>
    <n v="2559"/>
    <n v="2876"/>
    <n v="0.88977746870653684"/>
    <s v="&gt;"/>
    <s v="Excelente"/>
    <s v="Se realizaron las revisiones tecnicas en los tiempos establecidos en los procedimientos  de acuerdo con las disponibilidad de las estaciones."/>
    <m/>
    <n v="0.89697882291884357"/>
    <n v="0.89697882291884357"/>
    <s v="EXCELENTE"/>
    <n v="0.8"/>
    <n v="1450"/>
    <n v="1611"/>
    <n v="0.90006207324643084"/>
    <m/>
    <s v="Excelente"/>
    <s v="Se realizaron las revisiones tecnicas en los tiempos establecidos en los procedimientos  de acuerdo con las disponibilidad de las estaciones."/>
    <s v="No Aplica"/>
    <n v="0.79"/>
    <n v="838"/>
    <n v="932"/>
    <n v="0.89914163090128751"/>
    <m/>
    <s v="EXCELENTE"/>
    <s v="Se realizaron las revisiones tecnicas en los tiempos establecidos en los procedimientos  de acuerdo con las disponibilidad de las estaciones."/>
    <s v="No Aplica"/>
    <n v="0.79"/>
    <n v="1676"/>
    <n v="1884"/>
    <n v="0.88959660297239918"/>
    <m/>
    <s v="EXCELENTE"/>
    <s v="Se realizaron las revisiones tecnicas en los tiempos establecidos en los procedimientos  de acuerdo con las disponibilidad de las estaciones."/>
    <s v="No Aplica"/>
    <n v="0.8962667690400391"/>
    <n v="0.8962667690400391"/>
    <s v="EXCELENTE"/>
  </r>
  <r>
    <n v="24"/>
    <x v="1"/>
    <s v="Reducción del Riesgo"/>
    <x v="4"/>
    <x v="0"/>
    <x v="23"/>
    <s v="Evidenciar el nivel de cumplimiento de las actividades asignadas a la UAECOB en el marco de la Comisión Distrital Prevención y Mitigación de Incendios Forestales."/>
    <x v="1"/>
    <s v="humanos, físicos y tecnológicos."/>
    <n v="1"/>
    <s v="Final de cada periodo, después de hacer cierre de mes"/>
    <s v="Eficacia"/>
    <s v="(Nº de actividades desarrolladas en el plan de acción /  Nº de actividades asignadas a la UAECOB en el plan de acción )*100"/>
    <s v="Porcentaje"/>
    <s v="TRD - CARPETA 500-53.26 - INFORMES DE LA UAECOB EN EL PLAN DE ACCION DELA COMISION DISTRITAL DE INCENDIOS FORESTALES"/>
    <s v="Semestral"/>
    <s v="Semestral"/>
    <s v="&lt;= 90%"/>
    <s v="(&gt; 91% y &lt; 98%)"/>
    <s v="(=99%)"/>
    <s v="&gt;=100%"/>
    <s v="Reducción del Riesgo"/>
    <s v="Personal de Reducción del riesgo"/>
    <s v="Personal de Reducción del riesgo"/>
    <s v="Personal de Reducción del riesgo"/>
    <n v="1"/>
    <m/>
    <m/>
    <m/>
    <m/>
    <m/>
    <m/>
    <m/>
    <n v="1"/>
    <m/>
    <m/>
    <m/>
    <m/>
    <m/>
    <m/>
    <m/>
    <n v="1"/>
    <n v="7"/>
    <n v="7"/>
    <n v="1"/>
    <m/>
    <m/>
    <s v="Se desarrollarlo el 100% de las actividades planteadas en el marco del plan de acción de la comisión, que le corresponden a la entidad como responsable principal.  "/>
    <m/>
    <m/>
    <n v="1"/>
    <x v="0"/>
    <n v="1"/>
    <m/>
    <m/>
    <m/>
    <m/>
    <m/>
    <m/>
    <m/>
    <n v="1"/>
    <m/>
    <m/>
    <m/>
    <m/>
    <m/>
    <m/>
    <m/>
    <n v="1"/>
    <m/>
    <m/>
    <m/>
    <m/>
    <m/>
    <m/>
    <m/>
    <m/>
    <s v="No aplica"/>
    <x v="1"/>
    <n v="1"/>
    <m/>
    <m/>
    <m/>
    <m/>
    <m/>
    <m/>
    <m/>
    <n v="1"/>
    <m/>
    <m/>
    <m/>
    <m/>
    <m/>
    <m/>
    <m/>
    <n v="1"/>
    <n v="7"/>
    <n v="7"/>
    <n v="1"/>
    <s v="="/>
    <s v="Excelente"/>
    <s v="1. Presentar a la Comisión Intersectorial de Gestión de Riesgos y Cambio Climático, el informe anual de gestión de la CDPMIF, como mecanismo para facilitar la articulación con el SDGR-CC._x000a_2. Reportar trimestralmente los incendios forestales ocurridos en el Distrito Capital a: la UNGRD, al IDEAM y a las autoridades ambientales._x000a_3. Determinar las necesidades para el fortalecimiento del equipo de investigación de causas de incendios forestales y buscar la forma de suplirlas._x000a_4. Apoyar la tipificación de incidentes forestales en la plataforma a desarrollar por el NUSE._x000a_5. Investigar las causas de los incendios forestales de gran complejidad._x000a_6. Contar con un grupo de vigías forestales, para la detección y vigilancia de columnas de humo, especialmente en las temporadas secas._x000a_7. Reportar mensualmente los incidentes forestales atendidos en Bogotá D.C. y realizar la georeferenciación de los incendios forestales._x000a_"/>
    <m/>
    <m/>
    <n v="1"/>
    <s v="EXCELENTE"/>
    <m/>
    <m/>
    <m/>
    <m/>
    <m/>
    <m/>
    <m/>
    <m/>
    <m/>
    <m/>
    <m/>
    <m/>
    <m/>
    <m/>
    <m/>
    <m/>
    <s v="No aplica"/>
    <s v="No aplica"/>
    <s v="No aplica"/>
    <s v="No aplica"/>
    <s v="No aplica"/>
    <s v="No aplica"/>
    <s v="No aplica"/>
    <m/>
    <m/>
    <s v="No aplica"/>
    <s v="No aplica"/>
  </r>
  <r>
    <n v="25"/>
    <x v="2"/>
    <s v="Reducción del Riesgo"/>
    <x v="4"/>
    <x v="0"/>
    <x v="24"/>
    <s v="Realizar seguimiento a los ejercicios de entrenamiento que se soliciten a la Subdirección de Gestión del Riesgo"/>
    <x v="1"/>
    <s v="humanos, físicos y tecnológicos."/>
    <n v="1"/>
    <s v="Final de cada periodo, después de hacer cierre de mes"/>
    <s v="Eficacia"/>
    <s v="(Numero de asesoría y/o acompañamientos a simulacros y simulaciones realizados)/(Numero total de solicitudes radicadas en el periodo)* 100"/>
    <s v="Porcentaje"/>
    <s v="TRD - CARPETA 500-93 SIMULACROS Y SIMULACIONES"/>
    <s v="Semestral"/>
    <s v="Semestral"/>
    <s v="&lt;= 90%"/>
    <s v="(&gt; 91% y &lt; 98%)"/>
    <s v="(=99%)"/>
    <s v="&gt;=100%"/>
    <s v="Reducción del Riesgo"/>
    <s v="Personal de Reducción del riesgo"/>
    <s v="Personal de Reducción del riesgo"/>
    <s v="Personal de Reducción del riesgo"/>
    <n v="1"/>
    <m/>
    <m/>
    <m/>
    <m/>
    <m/>
    <m/>
    <m/>
    <n v="1"/>
    <m/>
    <m/>
    <m/>
    <m/>
    <m/>
    <m/>
    <m/>
    <n v="1"/>
    <n v="36"/>
    <n v="36"/>
    <n v="1"/>
    <m/>
    <m/>
    <s v="Se atendieron todas las solcitudes allegadas para los simulacros y simulaciones soclicitadas."/>
    <m/>
    <m/>
    <n v="1"/>
    <x v="0"/>
    <n v="1"/>
    <m/>
    <m/>
    <m/>
    <m/>
    <m/>
    <m/>
    <m/>
    <n v="1"/>
    <m/>
    <m/>
    <m/>
    <m/>
    <m/>
    <m/>
    <m/>
    <n v="1"/>
    <m/>
    <m/>
    <m/>
    <m/>
    <m/>
    <m/>
    <m/>
    <m/>
    <s v="No aplica"/>
    <x v="1"/>
    <n v="1"/>
    <m/>
    <m/>
    <m/>
    <m/>
    <m/>
    <m/>
    <m/>
    <n v="1"/>
    <m/>
    <m/>
    <m/>
    <m/>
    <m/>
    <m/>
    <m/>
    <n v="1"/>
    <n v="23"/>
    <n v="23"/>
    <n v="1"/>
    <s v="="/>
    <s v="Excelente"/>
    <s v="Se atendieron todas las solcitudes allegadas para los simulacros y simulaciones soclicitadas."/>
    <m/>
    <m/>
    <n v="1"/>
    <s v="EXCELENTE"/>
    <m/>
    <m/>
    <m/>
    <m/>
    <m/>
    <m/>
    <m/>
    <m/>
    <m/>
    <m/>
    <m/>
    <m/>
    <m/>
    <m/>
    <m/>
    <m/>
    <s v="No aplica"/>
    <s v="No aplica"/>
    <s v="No aplica"/>
    <s v="No aplica"/>
    <s v="No aplica"/>
    <s v="No aplica"/>
    <s v="No aplica"/>
    <m/>
    <m/>
    <s v="No aplica"/>
    <s v="No aplica"/>
  </r>
  <r>
    <n v="26"/>
    <x v="1"/>
    <s v="Conocimiento del Riesgo"/>
    <x v="4"/>
    <x v="0"/>
    <x v="25"/>
    <s v="Medir el nivel de gestión de la Subdirección de Gestión del Riesgo frente a los requerimientos de capacitación comunitaria. "/>
    <x v="2"/>
    <s v="humanos, físicos y tecnológicos."/>
    <n v="1"/>
    <s v="Final de cada periodo, después de hacer cierre de mes"/>
    <s v="Eficacia"/>
    <s v="(Número de capacitación comunitaria tramitada) / (Numero total de solicitudes en el periodo) * 100"/>
    <s v="Porcentaje"/>
    <s v="Base de datos de Capacitación comunitaria."/>
    <s v="Mensual"/>
    <s v="Mensual"/>
    <s v="&lt;= 90%"/>
    <s v="(&gt; 91% y &lt; 98%)"/>
    <s v="(=99%)"/>
    <s v="&gt;=100%"/>
    <s v="Reducción del Riesgo"/>
    <s v="Personal de Reducción del riesgo"/>
    <s v="Personal de Reducción del riesgo"/>
    <s v="Personal de Reducción del riesgo"/>
    <n v="1"/>
    <n v="22"/>
    <n v="22"/>
    <n v="1"/>
    <m/>
    <m/>
    <s v="Se reduce el numero de solicitudes debido a la temporada de vacaciones en los jardines y colegios."/>
    <m/>
    <n v="1"/>
    <n v="5"/>
    <n v="5"/>
    <n v="1"/>
    <m/>
    <m/>
    <s v="Se reduce el numero de solicitudes debido a la temporada de vacaciones en los jardines y colegios."/>
    <m/>
    <n v="1"/>
    <n v="5"/>
    <n v="5"/>
    <n v="1"/>
    <m/>
    <m/>
    <s v="Se reduce el numero de solicitudes debido a la temporada de vacaciones en los jardines y colegios."/>
    <m/>
    <n v="1"/>
    <n v="1"/>
    <x v="0"/>
    <n v="1"/>
    <n v="30"/>
    <n v="30"/>
    <n v="1"/>
    <m/>
    <s v="EXCELENTE"/>
    <s v="Se reduce el numero de solicitudes debido a la temporada de vacaciones en los jardines y colegios."/>
    <m/>
    <n v="1"/>
    <n v="45"/>
    <n v="45"/>
    <n v="1"/>
    <m/>
    <s v="EXCELENTE"/>
    <s v="Se incrementa el numero de solcitudes debido a que en los jardines y colegios retoman actividades y solicitan capacitacion para cumplir con la normatividd asociada"/>
    <m/>
    <n v="1"/>
    <n v="57"/>
    <n v="57"/>
    <n v="1"/>
    <m/>
    <s v="EXCELENTE"/>
    <s v="Los jardines procuran cumplir con la normatividad  asociada a la capacitacion relacionada con los temas de prevencion y solcitan por lo regular 2 capacitaciones al año."/>
    <m/>
    <n v="1"/>
    <n v="1"/>
    <x v="0"/>
    <n v="1"/>
    <n v="64"/>
    <n v="64"/>
    <n v="1"/>
    <s v="="/>
    <s v="EXCELENTE"/>
    <s v="Se incrementa el numero de solcitudes ya que lo jardines infantiles para esta temporada solicitan la capacitacion para cumplir con la normatividad asociada."/>
    <m/>
    <n v="1"/>
    <n v="31"/>
    <n v="31"/>
    <n v="1"/>
    <s v="="/>
    <s v="EXCELENTE"/>
    <s v="Corresponde el nivel promedio de solicitudes allegadas para el mes de mayo."/>
    <m/>
    <n v="1"/>
    <n v="46"/>
    <n v="46"/>
    <n v="1"/>
    <s v="="/>
    <s v="Excelente"/>
    <s v="Por el final de la temporada de vacaciones los jardines solicitan nuevamente la  capacitacion  en prevencion de  emergencias y comportamiento del fuego."/>
    <m/>
    <n v="1"/>
    <n v="1"/>
    <s v="EXCELENTE"/>
    <n v="1"/>
    <n v="33"/>
    <n v="33"/>
    <n v="1"/>
    <m/>
    <s v="Excelente"/>
    <s v="Se dieron tramite a las solicitudes allegadas por los usuarios para el periodo de medición"/>
    <s v="No Aplica"/>
    <n v="1"/>
    <n v="39"/>
    <n v="39"/>
    <n v="1"/>
    <m/>
    <s v="EXCELENTE"/>
    <s v="El proceso de capacitacion comunitaria esta diseñado para atender la demanda de los usuarios, para el periodo se dio trmite a todas las solictudes allegadas a la SGR"/>
    <s v="No Aplica"/>
    <n v="1"/>
    <n v="36"/>
    <n v="36"/>
    <n v="1"/>
    <m/>
    <s v="EXCELENTE"/>
    <s v="El proceso de capacitacion comunitaria esta diseñado para atender la demanda de los usuarios, para el periodo se dio trmite a todas las solictudes allegadas a la SGR"/>
    <s v="No Aplica"/>
    <n v="1"/>
    <n v="1"/>
    <s v="EXCELENTE"/>
  </r>
  <r>
    <n v="27"/>
    <x v="0"/>
    <s v="Gestión Integral de Incendios"/>
    <x v="5"/>
    <x v="0"/>
    <x v="26"/>
    <s v="Actualizar los procedimientos asociados al proceso de Atención de Incendios desactualizados con mas de 2,5 años."/>
    <x v="0"/>
    <s v="Tecnológicos,_x000a_Físicos, _x000a_Operativos,_x000a_Asesorías de planeación"/>
    <n v="1"/>
    <s v="Finalizada la actualización de los procedimientos objeto de medición"/>
    <s v="Eficacia"/>
    <s v="(# procedimientos de incendios actualizados/# procedimientos de incendios con mas de 2,5 años de vigencia)"/>
    <s v="Porcentaje"/>
    <s v="Procedimientos publicados en ruta de la calidad"/>
    <s v="Mensual"/>
    <s v="Trimestral"/>
    <s v=" &lt;=55%"/>
    <s v="56%-75%"/>
    <s v="76%-85%"/>
    <s v="86%-100%"/>
    <s v="Líderes funcionales de los grupos especiales y las 17 Estaciones, áreas de la UAECOB en la que desempeñan funciones el personal operativo"/>
    <s v="Profesional del Sistema Integrado de Gestión de la Subdirección Operativa"/>
    <s v="Profesional Sub.Operativa"/>
    <s v="Subdirector Operativo y las 17 estaciones."/>
    <n v="1"/>
    <m/>
    <m/>
    <m/>
    <m/>
    <m/>
    <m/>
    <m/>
    <n v="1"/>
    <n v="3"/>
    <n v="3"/>
    <n v="1"/>
    <s v="="/>
    <s v="EXCELENTE"/>
    <s v="Durante la vigencia 2018, se actualizaron los tres (3) procedimientos de atención de incendios que se encontraban desactualizados con más de 2,5 años de vigencia."/>
    <m/>
    <n v="1"/>
    <m/>
    <m/>
    <m/>
    <m/>
    <m/>
    <m/>
    <m/>
    <n v="1"/>
    <n v="1"/>
    <x v="0"/>
    <n v="1"/>
    <m/>
    <m/>
    <m/>
    <m/>
    <m/>
    <m/>
    <m/>
    <n v="1"/>
    <m/>
    <m/>
    <m/>
    <m/>
    <m/>
    <m/>
    <m/>
    <n v="1"/>
    <n v="2"/>
    <n v="3"/>
    <n v="0.66666666666666663"/>
    <s v="&gt;="/>
    <s v="REGULAR"/>
    <s v="Durante el tercer  trimestre de 2018, se realizo la actualización de los siguientes procedimientos: ATENCIÓN INCENDIOS FORESTALES, actualizado en ruta de calidad el 12 de septiembre de 2018;  ATENCIÓN DE INCENDIOS EDIFICACIONES DE 1 A 6 PISOS, actualizado en ruta de calidad el 11 de septiembre de 2018."/>
    <s v="A pesar que se realizo actualización de 2 procedimientos del proceso de atención de incendios, durante el ultimo trimestre se comtinuara con la actualización de mas procedimientos del mencionado proceso."/>
    <m/>
    <n v="0.66666666666666663"/>
    <x v="3"/>
    <m/>
    <m/>
    <m/>
    <m/>
    <m/>
    <m/>
    <m/>
    <m/>
    <m/>
    <m/>
    <m/>
    <m/>
    <m/>
    <m/>
    <m/>
    <m/>
    <n v="1"/>
    <n v="0"/>
    <n v="3"/>
    <n v="0"/>
    <s v="&lt;"/>
    <s v="MALO"/>
    <s v="No se realizaron actividades de actualización durante el segundo trimestre, a los dos procedimientos de incendios  que hace falta actualizar."/>
    <s v="Envio de  solicitud de compromiso a los responsables de la actividad por parte del Subdirector Operativo, para que se siga con la actualización de los dos procedimientos que hace falta actualizar."/>
    <m/>
    <n v="0"/>
    <s v="MALO"/>
    <m/>
    <m/>
    <m/>
    <m/>
    <m/>
    <m/>
    <m/>
    <m/>
    <m/>
    <m/>
    <m/>
    <m/>
    <m/>
    <m/>
    <m/>
    <m/>
    <n v="1"/>
    <n v="1"/>
    <n v="3"/>
    <n v="0.33333333333333331"/>
    <s v="&lt;"/>
    <s v="MALO"/>
    <s v="Se realizaron acciones para  actualizar uno de los tres procedimientos relativos a la atención de incendios, tal procedimiento  es: la atención de incendios estructurales de gran altura, el cual esta listo y se publicara en la ruta de calidad, para la consulta respectiva."/>
    <s v="Actualización y publicación."/>
    <m/>
    <n v="0.33333333333333331"/>
    <s v="MALO"/>
  </r>
  <r>
    <n v="28"/>
    <x v="3"/>
    <s v="Gestión Integral de Incendios"/>
    <x v="5"/>
    <x v="0"/>
    <x v="27"/>
    <s v="Contar con la disponibilidad de personal permanente garantizando el funcionamiento."/>
    <x v="2"/>
    <s v="Tecnológicos,_x000a_Físicos, _x000a_Personal"/>
    <n v="0.65"/>
    <s v="* Aplicativo de control de disponibilidad._x000a_*Análisis mensual y_x000a_*Análisis anual."/>
    <s v="Eficiencia"/>
    <s v="cantidad personal operativo reportado como disponible en el turno o sección/cantidad personal asignado en el turno o sección"/>
    <s v="Porcentaje"/>
    <s v="*Estaciones y _x000a_*Central de radio"/>
    <s v="Diario  y mensual"/>
    <s v="Mensual"/>
    <s v=" "/>
    <s v="45%-54%"/>
    <s v="55%-64%"/>
    <s v="&gt;=65% "/>
    <s v="17 Estaciones, áreas de la UAECOB en la que desempeñan funciones el personal operativo"/>
    <s v="Profesional Sub.Operativa (Disponibilidad de personal)"/>
    <s v="Profesional Sub.Operativa"/>
    <s v="Subdirector Operativo y las 17 estaciones."/>
    <n v="0.65"/>
    <n v="261"/>
    <n v="299"/>
    <n v="0.87290969899665549"/>
    <s v="&gt;"/>
    <s v="EXCELENTE"/>
    <s v="Se evidencia que la disponiblidad de personal está por encima de la meta planteada"/>
    <m/>
    <n v="0.65"/>
    <n v="253"/>
    <n v="298"/>
    <n v="0.84899328859060408"/>
    <s v="&gt;"/>
    <s v="EXCELENTE"/>
    <s v="Se evidencia que la disponiblidad de personal está por encima de la meta planteada"/>
    <m/>
    <n v="0.65"/>
    <n v="253"/>
    <n v="298"/>
    <n v="0.84899328859060408"/>
    <s v="&gt;"/>
    <s v="EXCELENTE"/>
    <s v="Se evidencia que la disponiblidad de personal está por encima de la meta planteada"/>
    <m/>
    <n v="0.85696542539262122"/>
    <n v="0.85696542539262122"/>
    <x v="0"/>
    <n v="0.65"/>
    <n v="160"/>
    <n v="309"/>
    <n v="0.51779935275080902"/>
    <s v="&lt;"/>
    <s v="REGULAR"/>
    <s v="A partir la recopilación de información suministrada por la Central de radio por turno  y a la recepción de novedades de permisos, se realiza un análisis de las diferentes variables, donde los 309  empleados por turno de  las correspondientes compañías el ausentismo es regular  con un porcentaje  del 52%."/>
    <s v="De acuerdo a las diferentes reuniones planteadas por el Subdirector Operativo sobre la concientizacion del alto indice de ausentismo que se estaba presentando se tomo la medida de restringir los permisos para bajar un poco el ausentismo en los dos turnos de las 17 estaciones, la central de comunicaciones y logistica para mejorar los indicadores y la respuesta en la ciudad."/>
    <n v="0.65"/>
    <n v="209"/>
    <n v="309"/>
    <n v="0.6763754045307443"/>
    <s v="&gt;"/>
    <s v="BUENO"/>
    <s v="A partir la recopilación de información suministrada por la Central de radio y a la recepción de novedades de permisos, se realiza un análisis de las diferentes variables, donde los 309  empleados del turno en las correspondientes compañías el ausentismo BAJO. "/>
    <m/>
    <n v="0.65"/>
    <n v="191"/>
    <n v="309"/>
    <n v="0.6181229773462783"/>
    <s v="&gt;="/>
    <s v="BUENO"/>
    <s v="A partir la recopilación de información suministrada por la Central de radio y a la recepción de novedades de permisos, se realiza un análisis de las diferentes variables, donde los 309 empleados en un turno en las correspondientes compañías bajo el ausentismo."/>
    <m/>
    <n v="0.6040992448759438"/>
    <n v="0.6040992448759438"/>
    <x v="2"/>
    <n v="0.65"/>
    <n v="209"/>
    <n v="618"/>
    <n v="0.33818770226537215"/>
    <s v=" &lt;=44%"/>
    <s v="MALO"/>
    <s v="A partir la recopilación de información suministrada por la Central de radio y a la recepción de novedades de permisos, se realiza un análisis de las diferentes variables, donde los 618 empleados empleados en las correspondientes compañías el ausentismo con un alto indice._x000a__x000a_Otro factor importante que se ha estado presentando es la solicitud y aprobación de las licencias no remuneradas, donde se ha visto que ha disminuido el desempeño laboral de los empleados de la UAECOB."/>
    <s v="Concientizar al personal administrativo y operativo el objetivo y la funcionalidad de los permisos; Asi mismo, se esta desarrollando la alternativa de implementar los tres turnos, lo cual, reduciria el porcentaje de ausetismo. "/>
    <n v="0.65"/>
    <n v="225"/>
    <n v="618"/>
    <n v="0.36407766990291263"/>
    <s v=" &lt;=44%"/>
    <s v="MALO"/>
    <s v="A partir la recopilación de información suministrada por la Central de radio y a la recepción de novedades de permisos, se realiza un análisis de las diferentes variables, donde los 618 empleados empleados en las correspondientes compañías el ausentismo con un alto indice._x000a__x000a_Otro factor importante que se ha estado presentando es la solicitud y aprobación de las licencias no remuneradas, donde se ha visto que ha disminuido el desempeño laboral de los empleados de la UAECOB."/>
    <s v="Concientizar al personal administrativo y operativo el objetivo y la funcionalidad de los permisos; Asi mismo, se esta desarrollando la alternativa de implementar los tres turnos, lo cual, reduciria el porcentaje de ausetismo. "/>
    <n v="0.65"/>
    <n v="195"/>
    <n v="618"/>
    <n v="0.3155339805825243"/>
    <s v=" &lt;=44%"/>
    <s v="MALO"/>
    <s v="A partir la recopilación de información suministrada por la Central de radio y a la recepción de novedades de permisos, se realiza un análisis de las diferentes variables, donde los 618 empleados empleados en las correspondientes compañías el ausentismo con un alto indice._x000a__x000a_Otro factor importante que se ha estado presentando es la solicitud y aprobación de las licencias no remuneradas, donde se ha visto que ha disminuido el desempeño laboral de los empleados de la UAECOB."/>
    <m/>
    <n v="0.33926645091693636"/>
    <n v="0.33926645091693636"/>
    <s v="MALO"/>
    <n v="0.65"/>
    <n v="547"/>
    <n v="608"/>
    <n v="0.89967105263157898"/>
    <s v="&gt;"/>
    <s v="Excelente"/>
    <s v="La disponibilidad de personal durante enero de 2018 fue del 547 unidades para la atención de emergencias."/>
    <m/>
    <n v="0.65"/>
    <n v="560"/>
    <n v="608"/>
    <n v="0.92105263157894735"/>
    <s v="&gt;"/>
    <s v="EXCELENTE"/>
    <s v="La disponibilidad de personal durante febrero de 2018 fue del 560 unidades para la atención de emergencias."/>
    <m/>
    <n v="0.65"/>
    <n v="585"/>
    <n v="608"/>
    <n v="0.96217105263157898"/>
    <s v="&gt;"/>
    <s v="EXCELENTE"/>
    <s v="La disponibilidad de personal durante marzo de 2018 fue del 585 unidades para la atención de emergencias."/>
    <m/>
    <n v="0.92763157894736847"/>
    <n v="0.92763157894736847"/>
    <s v="EXCELENTE"/>
  </r>
  <r>
    <n v="29"/>
    <x v="3"/>
    <s v="Gestión Integral de Incendios"/>
    <x v="5"/>
    <x v="1"/>
    <x v="28"/>
    <s v="Buscar estrategias que permitan mejorar el tiempo de respuesta durante el año 2018  de acuerdo con  el  Indicador PMR - Meta Plan (tiempo estimado 2018 ≤ 8:30 minutos.)"/>
    <x v="2"/>
    <s v="Tecnológicos,_x000a_Físicos, _x000a_Personal"/>
    <d v="1899-12-30T08:30:00"/>
    <s v="Registro PROCAD Base de datos única información de incidentes de la CCC."/>
    <s v="Eficiencia"/>
    <s v="Promedio tiempos de respuesta  de servicios IMER  "/>
    <s v="Tiempo (minutos)"/>
    <s v="*Registro PROCAD Base de datos única información de incidentes de la CCC."/>
    <s v="Permanente"/>
    <s v="Mensual"/>
    <s v=" &gt; 9:10"/>
    <s v="(&gt; 8:35 y &lt; 9:09)"/>
    <s v="(=8:34)"/>
    <s v="&lt;8:30:00"/>
    <s v="17 Estaciones en las que se desarrollan actividades misionales._x000a_Profesional Apoyo Manejo de Información - Sub. Operativa."/>
    <s v="Profesional Apoyo Manejo de Información - Sub. Operativa."/>
    <s v="Profesional Sub.Operativa"/>
    <s v="Subdirector Operativo y las 17 estaciones."/>
    <n v="0.35416666666666669"/>
    <s v="N/A"/>
    <s v="N/A"/>
    <d v="1899-12-30T10:36:00"/>
    <s v="&gt;"/>
    <s v="MALO "/>
    <s v="El tiempo de atención de servicios se vio afectado en 2:06´ por encima de la meta, dado que existen factores externos que afectan la movilización a las emergencias, dentro de ellos se puede resaltar el aumento del parque automotor de la ciudad."/>
    <s v="En los servicios de INCENDIOS no se tendrán  en cuenta la tipologia forestal, dada la complejidad de la atención de este tipo de servicios."/>
    <n v="0.35416666666666669"/>
    <s v="N/A"/>
    <s v="N/A"/>
    <d v="1899-12-30T09:38:00"/>
    <s v="&gt;"/>
    <s v="MALO "/>
    <s v="El tiempo de atención de servicios se vio afectado en 1:08´ por encima de la meta, dado que existen factores externos que afectan la movilización a las emergencias, dentro de ellos se puede resaltar el aumento del parque automotor de la ciudad."/>
    <s v="En los servicios de INCENDIOS no se tendrán  en cuenta la tipologia forestal, dada la complejidad de la atención de este tipo de servicios."/>
    <n v="0.35416666666666669"/>
    <s v="N/A"/>
    <s v="N/A"/>
    <d v="1899-12-30T10:36:00"/>
    <s v="&gt;"/>
    <s v="MALO "/>
    <s v="El tiempo de atención de servicios se vio afectado en 2:06´ por encima de la meta, dado que existen factores externos que afectan la movilización a las emergencias, dentro de ellos se puede resaltar el aumento del parque automotor de la ciudad."/>
    <s v="En los servicios de INCENDIOS no se tendrán  en cuenta la tipologia forestal, dada la complejidad de la atención de este tipo de servicios."/>
    <d v="1899-12-30T10:16:40"/>
    <d v="1899-12-30T10:16:40"/>
    <x v="4"/>
    <d v="1899-12-30T08:30:00"/>
    <s v="N/A"/>
    <s v="N/A"/>
    <d v="1899-12-30T09:33:00"/>
    <s v="&gt;"/>
    <s v="MALO "/>
    <s v="El tiempo de atención de servicios se vio afectado en 1:03´ por encima de la meta, dado que existen factores externos que afectan la movilización a las emergencias, dentro de ellos se puede resaltar el aumento del parque automotor de la ciudad."/>
    <m/>
    <d v="1899-12-30T08:30:00"/>
    <s v="N/A"/>
    <s v="N/A"/>
    <d v="1899-12-30T09:38:00"/>
    <s v="&gt;"/>
    <s v="MALO "/>
    <s v="El tiempo de atención de servicios se vio afectado en 1:08´ por encima de la meta, dado que existen factores externos que afectan la movilización a las emergencias, dentro de ellos se puede resaltar el aumento del parque automotor de la ciudad."/>
    <m/>
    <d v="1899-12-30T08:30:00"/>
    <s v="N/A"/>
    <s v="N/A"/>
    <d v="1899-12-30T10:18:00"/>
    <s v="&gt;"/>
    <s v="MALO "/>
    <s v="El tiempo de atención de servicios se vio afectado en 1:48´ por encima de la meta, dado que existen factores externos que afectan la movilización a las emergencias, dentro de ellos se puede resaltar el aumento del parque automotor de la ciudad."/>
    <s v="Revisar y depurar los servicios IMER del primer nivel de respuesta que requiere oportunidad en la atención."/>
    <d v="1899-12-30T09:49:40"/>
    <d v="1899-12-30T09:49:40"/>
    <x v="4"/>
    <s v="≤ 8:30 minutos"/>
    <s v="N/A"/>
    <s v="N/A"/>
    <d v="1899-12-30T10:15:00"/>
    <s v="&gt;"/>
    <s v="MALO "/>
    <s v="El tiempo de atencion de servicios se vio afectado en 1:85´  por encima de la meta, dadas las condiciones de mantenimiento presentadas por algunas de las nuevas máquinas, lo cual redunda en la operatividad."/>
    <s v="Realizar el mantenimiento a las máquinas que lo ameritan,lo antes posible para ponerlas todasen funcionamiento."/>
    <s v="≤ 8:30 minutos"/>
    <s v="N/A"/>
    <s v="N/A"/>
    <d v="1899-12-30T09:55:00"/>
    <s v="&gt;"/>
    <s v="MALO "/>
    <s v="El tiempo de atencion de servicios se vio afectado en 1:25 por encima de la meta, dadas las condiciones de mantenimiento presentadas por algunas de las nuevas máquinas, lo cual redunda en la operatividad."/>
    <s v="Realizar el mantenimiento a las máquinas que lo ameritan,lo antes posible para ponerlas todasen funcionamiento."/>
    <s v="≤ 8:30 minutos"/>
    <s v="N/A"/>
    <s v="N/A"/>
    <d v="1899-12-30T09:19:00"/>
    <s v="&gt;"/>
    <s v="MALO "/>
    <s v="El tiempo de atencion de servicios se vio afectado en 0:89´ por encima de la meta, sin embargo, con respecto al mes anterior redujo 0:36 esa reducción se debe a que algunas de las máquinas fueron puestas en operación nuevamente."/>
    <s v="Realizar el mantenimiento a las máquinas que lo ameritan,  lo antes posible para poner la totalidad en funcionamiento."/>
    <d v="1899-12-30T09:49:40"/>
    <d v="1899-12-30T09:49:40"/>
    <s v="MALO"/>
    <s v="≤ 8:30 minutos"/>
    <s v="N/A"/>
    <s v="N/A"/>
    <d v="1899-12-30T08:56:00"/>
    <s v="&gt;"/>
    <s v="REGULAR"/>
    <s v="El tiempo de atención de los servicios IMER fue un poco alta comparada con la meta, debido a que algunos de los servicios atendidos tuvieron un tiempo de servicio mayor, lo cual afecto el tiempo meta."/>
    <s v="Se espera que  con la puesta en servicios de las máquinas nuevas que ingresaron en enero de 2018, se reduzca el tiempo a la meta establecida."/>
    <s v="≤ 8:30 minutos"/>
    <s v="N/A"/>
    <s v="N/A"/>
    <d v="1899-12-30T10:00:00"/>
    <s v="&gt;"/>
    <s v="MALO"/>
    <s v="El tiempo de atencion de servicios se vio afectado en 1:70 por encima de la meta. "/>
    <s v="Se reducira el tiempo de servicios con la puesta en marcha de todas las máquinas nuevas."/>
    <s v="≤ 8:30 minutos"/>
    <s v="N/A"/>
    <s v="N/A"/>
    <d v="1899-12-30T09:49:00"/>
    <s v="&gt;"/>
    <s v="MALO"/>
    <s v="El tiempo de atención de los servicios se redujo con respecto al mes anterior."/>
    <s v="Se espera poder contar con todas las máquinas nuevas en servicios para el trimestres siguiente."/>
    <d v="1899-12-30T09:35:00"/>
    <d v="1899-12-30T09:35:00"/>
    <s v="MALO"/>
  </r>
  <r>
    <n v="30"/>
    <x v="3"/>
    <s v="Gestión Integral de Incendios"/>
    <x v="5"/>
    <x v="0"/>
    <x v="29"/>
    <s v="Establecer la frecuencia, tipo y cantidad de servicios atendidos por la UAECOB que sirvan de insumos para la toma de decisiones"/>
    <x v="2"/>
    <s v="Tecnológicos,_x000a_Físicos, _x000a_Personal"/>
    <n v="1"/>
    <s v="Base de datos única información de incidentes de la CCC."/>
    <s v="Eficacia"/>
    <s v="Tipo de emergencia  según lo requerido / Total de emergencias atendidos por la UAECOB."/>
    <s v="Porcentaje"/>
    <s v="*Registro PROCAD Base de datos única información de incidentes de la CCC."/>
    <s v="Permanente"/>
    <s v="Mensual"/>
    <s v=" &lt;=50%"/>
    <s v="51%-60%"/>
    <s v="61%-85%"/>
    <s v="86%-100%"/>
    <s v="17 Estaciones en las que se desarrollan actividades misionales._x000a_Profesional Apoyo Manejo de Información - Sub. Operativa."/>
    <s v="Profesional Apoyo Manejo de Información - Sub. Operativa."/>
    <s v="Profesional Sub.Operativa"/>
    <s v="Subdirector Operativo y las 17 estaciones."/>
    <n v="1"/>
    <n v="3311"/>
    <n v="3311"/>
    <n v="1"/>
    <s v="="/>
    <s v="EXCELENTE"/>
    <s v="Se realizó la atención de todos  los servicios de emergencia de acuerdo a la tipologia establecida."/>
    <m/>
    <n v="1"/>
    <n v="3160"/>
    <n v="3160"/>
    <n v="1"/>
    <s v="="/>
    <s v="EXCELENTE"/>
    <s v="Se realizó la atención de todos  los servicios de emergencia de acuerdo a la tipologia establecida."/>
    <m/>
    <n v="1"/>
    <n v="3201"/>
    <n v="3201"/>
    <n v="1"/>
    <s v="="/>
    <s v="EXCELENTE"/>
    <s v="Se realizó la atención de todos  los servicios de emergencia de acuerdo a la tipologia establecida."/>
    <m/>
    <n v="1"/>
    <n v="1"/>
    <x v="0"/>
    <n v="1"/>
    <n v="2796"/>
    <n v="2796"/>
    <n v="1"/>
    <s v="="/>
    <s v="EXCELENTE"/>
    <s v="Se realizó la atención de todos  los servicios de emergencia de acuerdo a la tipologia establecida."/>
    <m/>
    <n v="1"/>
    <n v="3119"/>
    <n v="3119"/>
    <n v="1"/>
    <s v="="/>
    <s v="EXCELENTE"/>
    <s v="Se realizó la atención de todos  los servicios de emergencia de acuerdo a la tipologia establecida."/>
    <m/>
    <n v="1"/>
    <n v="2987"/>
    <n v="2987"/>
    <n v="1"/>
    <s v="="/>
    <s v="EXCELENTE"/>
    <s v="Se realizó la atención de todos  los servicios de emergencia de acuerdo a la tipologia establecida."/>
    <m/>
    <n v="1"/>
    <n v="1"/>
    <x v="0"/>
    <n v="1"/>
    <n v="3153"/>
    <n v="3153"/>
    <n v="1"/>
    <s v="="/>
    <s v="EXCELENTE"/>
    <s v="Se realizó la atención de todos  los servicios de emergencia de acuerdo a la tipologia establecida."/>
    <m/>
    <n v="1"/>
    <n v="2926"/>
    <n v="2926"/>
    <n v="1"/>
    <s v="="/>
    <s v="EXCELENTE"/>
    <s v="Se realizó la atención de todos  los servicios de emergencia de acuerdo a la tipologia establecida."/>
    <m/>
    <n v="1"/>
    <n v="2761"/>
    <n v="2761"/>
    <n v="1"/>
    <s v="="/>
    <s v="Excelente"/>
    <s v="Se realizó la atención de todos  los servicios de emergencia de acuerdo a la tipologia establecida."/>
    <m/>
    <n v="1"/>
    <n v="1"/>
    <s v="EXCELENTE"/>
    <n v="1"/>
    <n v="2735"/>
    <n v="2735"/>
    <n v="1"/>
    <s v="="/>
    <s v="Excelente"/>
    <s v="Se realizo la atención de los servicios de emergencia por tipo durante enero de 2018."/>
    <m/>
    <n v="1"/>
    <n v="3342"/>
    <n v="3342"/>
    <n v="1"/>
    <s v="="/>
    <s v="EXCELENTE"/>
    <s v="Se realizo la atención de los servicios de emergencia por tipo durante febrero de 2018."/>
    <m/>
    <n v="1"/>
    <n v="3470"/>
    <n v="3470"/>
    <n v="1"/>
    <s v="="/>
    <s v="EXCELENTE"/>
    <s v="Se realizo la atención de los servicios de emergencia por tipo durante marzo de 2018."/>
    <m/>
    <n v="1"/>
    <n v="1"/>
    <s v="EXCELENTE"/>
  </r>
  <r>
    <n v="31"/>
    <x v="0"/>
    <s v="Gestión Integrada"/>
    <x v="6"/>
    <x v="1"/>
    <x v="30"/>
    <s v="Medir el cumplimiento de las acciones planteadas por los subsistemas"/>
    <x v="1"/>
    <s v="Personal y Tecnológico (Computador)"/>
    <n v="1"/>
    <s v="Final de cada periodo, después de que los subsistemas hayan realizado su gestión"/>
    <s v="Eficacia"/>
    <s v="(% del promedio de cumplimiento de las acciones reportadas por los subsistemas)"/>
    <s v="Porcentaje"/>
    <s v="Registros evidenciados de las acciones planteadas por los subsistemas"/>
    <s v="Trimestral"/>
    <s v="Trimestral"/>
    <s v="&lt;60 %"/>
    <s v="&gt;60 y &lt; 80"/>
    <s v=" =80 Y &lt;95"/>
    <s v="&gt; 95 %"/>
    <s v="Subsistemas del SIG  que cuenten con indicadores"/>
    <s v="Apoyo SIG"/>
    <s v="Coordinación SIG"/>
    <s v="Directivos, Oficina Asesora de Planeación, coordinadores y referentes del SIG"/>
    <n v="1"/>
    <m/>
    <m/>
    <m/>
    <m/>
    <m/>
    <m/>
    <m/>
    <n v="1"/>
    <m/>
    <m/>
    <m/>
    <m/>
    <m/>
    <m/>
    <m/>
    <n v="1"/>
    <n v="4"/>
    <n v="7"/>
    <n v="0.56999999999999995"/>
    <s v="&lt;60"/>
    <s v="MALO"/>
    <s v=" Basado en la fuente histórica para la medición del indicador, se tomó como base la cantidad de indicadores reportados por los subsistemas al SIG,  el indicador presenta un resultado del 57%, con tendencia a mantenerse con el mismo comportamiento y necesidad de mejora. Se obtiene manera: Gestión ambiental reporta 3 indicadores, de los cuales los tres presentan un resultado de decrecimiento respecto a la meta y el resultado del periodo anterior quedando 0/3, el proceso de gestión documental presenta 2 indicadores con un cumplimiento excelente debido a que las actividades para el indicador se deben ejecutar respecto a la normativa legl aplciable en cuestión de TRD y correspondencia y el proceso de seguridad y salud en el trabajo de los indicadores planteados presenta un excelente cumplimiento en los dos lo cual indica que no se han presentado y reportado accidentes incapacitantes que se vean reflejados en la operación y el bienestar del personal así como un mínimo índice de ausentismo lo que demuestra el compromiso del personal y sentido de pertenencia con la entidad. Se realiza la ssalvedad que se presenta esta medición sin concordancia con la métrica planteada por lo cual de plantea la mejora por medio del FOR-GE-04-02 con la propuesta para la modificación del mismo a la OAP."/>
    <m/>
    <m/>
    <n v="0.56999999999999995"/>
    <x v="4"/>
    <n v="1"/>
    <m/>
    <m/>
    <m/>
    <m/>
    <m/>
    <m/>
    <m/>
    <n v="1"/>
    <m/>
    <m/>
    <m/>
    <m/>
    <m/>
    <m/>
    <m/>
    <n v="1"/>
    <m/>
    <m/>
    <m/>
    <m/>
    <m/>
    <m/>
    <m/>
    <m/>
    <s v="No aplica"/>
    <x v="1"/>
    <m/>
    <m/>
    <m/>
    <m/>
    <m/>
    <m/>
    <m/>
    <m/>
    <m/>
    <m/>
    <m/>
    <m/>
    <m/>
    <m/>
    <m/>
    <m/>
    <n v="1"/>
    <n v="6"/>
    <n v="8"/>
    <n v="0.75"/>
    <s v="&gt;60 y &lt; 80"/>
    <s v="Regular"/>
    <s v="Se recibe información de los indicadores de cuatro (4) subsistemas (Gestión Ambiental, Gestión Seguridad en la Infomación, Gestión Documental, Seguridad y Salud en el Trabajo), en total ocho (8) indicadores de los cuales seis (6) tienen un desempeño excelente.Sin embargo, el área de gestión ambiental presenta un desempeño malo en dos (2) de sus indicadores referntes al consumo de servicios públicos, generando una disminución en el desempeño general del SIG. Lo anterior evidencia una situación de alerta para el área de Gestión Ambiental, toda vez que, no obstante se imparten las directrices transversales a la Unidad frente al manejo y conciencia ambiental, es responsabilidad de cada una de las dependencias y estaciones interiorizar dichos lineamientos, ya que como se analizan los resultados de los indicadores, el consumo desmedido e irresponsable de los servicios públicos en las estaciones y en la Sede Comando, se incrementaron durante el segundo trimestre del año."/>
    <s v="Realizar seguimiento a cada una de las actividades propuestas por el área de Gestión Ambiental, para reducir el consumo de servicios públicos._x000a_"/>
    <m/>
    <n v="0.75"/>
    <s v="REGULAR"/>
    <m/>
    <m/>
    <m/>
    <m/>
    <m/>
    <m/>
    <m/>
    <m/>
    <m/>
    <m/>
    <m/>
    <m/>
    <m/>
    <m/>
    <m/>
    <m/>
    <s v="No aplica"/>
    <s v="No aplica"/>
    <s v="No aplica"/>
    <s v="No aplica"/>
    <s v="No aplica"/>
    <s v="No aplica"/>
    <s v="No aplica"/>
    <m/>
    <m/>
    <s v="No aplica"/>
    <s v="No aplica"/>
  </r>
  <r>
    <n v="32"/>
    <x v="0"/>
    <s v="Gestión Asuntos Jurídicos"/>
    <x v="6"/>
    <x v="0"/>
    <x v="31"/>
    <s v="medir el cumplimiento de la eficacia de los trabajadores de la Oficina de control interno disciplinarios."/>
    <x v="2"/>
    <s v="Personal y Tecnológico (Computador)"/>
    <n v="13"/>
    <s v="El indicador se calcula sobre los procesos impulsados"/>
    <s v="Eficacia"/>
    <s v="Número de procesos impulsados/Número de abogados"/>
    <s v="Numero"/>
    <s v="libro de registro de procesos aperturados._x000a_Tabla de Excel donde resume la gestión de los procesos"/>
    <s v="Mensual"/>
    <s v="Mensual"/>
    <s v="&lt;=7"/>
    <s v="&gt;8 - &lt;11"/>
    <s v="(=)11 y &lt;13"/>
    <s v="(=)13"/>
    <s v="Oficina de Control Interno"/>
    <s v="Asistente Administrativa OCDI"/>
    <s v="Coordinador OCDI"/>
    <s v="Directivos"/>
    <n v="13"/>
    <n v="61"/>
    <n v="3.5"/>
    <n v="17.428571428571427"/>
    <s v="&gt;13"/>
    <s v="EXCELENTE "/>
    <s v="EL COMPROMISO Y LA CONTINUIDAD DE LOS FUNCIOANRIOS DE PLANTA GARANTIZA EL CUMPLIMIENTO DE LAS METAS E INDICADORES DE LA OCDI. LOS 3,5 DEL PROMEDIO DE ABOGADOS ASIGNADOS OCDI, SE CUENTA APARTIR DE LA FECHA DE ACTA DE INICIO DE CADA UNO DE ELLOS."/>
    <s v="CONTRATACIÓN  DE ABOGADOS EXPERTOS EN DISCIPLINARIOS"/>
    <n v="13"/>
    <n v="47"/>
    <n v="4.4000000000000004"/>
    <n v="10.681818181818182"/>
    <s v="&gt;8 - &lt;11"/>
    <s v="REGULAR"/>
    <s v="LA EXPEERTICIA Y EL CONOCIMIENTO  EXIGUO EN DISCIPLINARIOS POR PARTE DE LOS ABOGADOS DIFICULTÓ EL ALCANCE DE LA META INDICADA LOS 4,4 DEL PROMEDIO DE ABOGADOS ASIGNADOS OCDI, SE CUENTA APARTIR DE LA FECHA DE ACTA DE INICIO DE CADA UNO DE ELLOS."/>
    <s v="CONTRATACIÓN  DE ABOGADOS EXPERTOS EN DISCIPLINARIOS"/>
    <n v="13"/>
    <n v="37"/>
    <n v="3.8"/>
    <n v="9.7368421052631575"/>
    <s v="&gt;8 - &lt;11"/>
    <s v="REGULAR"/>
    <s v="LA EXPEERTICIA Y EL CONOCIMIENTO  EXIGUO EN DISCIPLINARIOS POR PARTE DE LOS ABOGADOS DIFICULTÓ EL ALCANCE DE LA META INDICADA LOS 3,8  DEL PROMEDIO DE ABOGADOS ASIGNADOS OCDI, SE CUENTA APARTIR DE LA FECHA DE ACTA DE INICIO DE CADA UNO DE ELLOS."/>
    <s v="DESIGNACION DE ABOGADOS EXPERTOS EN DISCIPLINARIOS"/>
    <n v="12.61574390521759"/>
    <n v="12.61574390521759"/>
    <x v="0"/>
    <n v="13"/>
    <m/>
    <m/>
    <m/>
    <m/>
    <m/>
    <m/>
    <m/>
    <n v="13"/>
    <m/>
    <m/>
    <m/>
    <m/>
    <m/>
    <m/>
    <m/>
    <n v="13"/>
    <n v="108"/>
    <n v="6.3"/>
    <n v="17.142857142857142"/>
    <s v="&gt;=13"/>
    <s v="EXCELENTE"/>
    <s v="Se observa la gestión adelantada por cada uno de los abogados designados para el estudio e impulso de los procesos disciplinarios, toda vez que cumplieron con la expedicion del número de autos fijados por la coordinación de la  Oficina de Control Disciplinario Interno por mes, aun cuando durante el mes de Agosto se contaron solo con dos abogados."/>
    <s v="Mantener el impulso procesal de las actuaciones disciplinarias"/>
    <m/>
    <n v="17.142857142857142"/>
    <x v="0"/>
    <m/>
    <m/>
    <m/>
    <m/>
    <m/>
    <m/>
    <m/>
    <m/>
    <m/>
    <m/>
    <m/>
    <m/>
    <m/>
    <m/>
    <m/>
    <m/>
    <n v="13"/>
    <n v="248"/>
    <n v="18"/>
    <n v="13.777777777777779"/>
    <s v="&gt;=13"/>
    <s v="Excelente"/>
    <s v="Se observa la gestión adelantada por cada uno de los abogados designados para el estudio e impulso de los procesos disciplinarios, toda vez que cumplieron con la expedicion del número de autos fijados por la coordinación de la  Oficina de Control Disciplinario Interno por mes, aun cuando durante el mes de Enero se contó con un abogado menos respecto a los siguientes dos periodos."/>
    <s v="Mantener el impulso procesal de las actuaciones disciplinarias"/>
    <m/>
    <n v="13.777777777777779"/>
    <s v="EXCELENTE"/>
    <m/>
    <m/>
    <m/>
    <m/>
    <m/>
    <m/>
    <m/>
    <m/>
    <m/>
    <m/>
    <m/>
    <m/>
    <m/>
    <m/>
    <m/>
    <m/>
    <n v="13"/>
    <n v="221"/>
    <n v="17"/>
    <n v="13"/>
    <s v="&gt;=13"/>
    <s v="EXCELENTE"/>
    <s v="Se observa la gestión adelantada por cada uno de los abogados designados para el estudio e impulso de los procesos disciplinarios, toda vez que cumplieron con la expedicion del número de autos fijados por la coordinación de la  Oficina de Control Disciplinario Interno por mes, aun cuando durante el mes de Enero se contó con un abogado menos respecto a los siguientes dos periodos."/>
    <s v="Mantener el impulso procesal de las actuaciones disciplinarias"/>
    <m/>
    <n v="13"/>
    <s v="EXCELENTE"/>
  </r>
  <r>
    <n v="33"/>
    <x v="0"/>
    <s v="Gestión Asuntos Jurídicos"/>
    <x v="6"/>
    <x v="0"/>
    <x v="32"/>
    <s v="oportunidad en los tiempos de respuesta"/>
    <x v="2"/>
    <s v="Personal y Tecnológico (Computador)"/>
    <n v="10"/>
    <s v="Inicio, durante y final del proceso que respuesta"/>
    <s v="Eficiencia"/>
    <s v="Número total de procesos/ Promedio dias (fecha de apertura-fecha de acta de reparto)"/>
    <s v="Numero"/>
    <s v="Actas de reparto y libro apertura de procesos."/>
    <s v="Mensual"/>
    <s v="Mensual"/>
    <s v="&gt;15"/>
    <s v="&lt;=15 y &gt;=13"/>
    <s v="&lt;=12 y &gt;=11"/>
    <s v="&lt;=10"/>
    <s v="Oficina de Control Interno"/>
    <s v="Asistente Administrativa OCDI"/>
    <s v="Coordinador OCDI"/>
    <s v="Directivos"/>
    <n v="10"/>
    <n v="49"/>
    <n v="11.16666"/>
    <n v="4.3880623212312369"/>
    <s v="&lt;=12 y &gt;=11"/>
    <s v="BUENO"/>
    <s v=" SE  CUMPLIÓ CON LOS  INDICADORES ESTABLECIDOS PARA EL PERIODO"/>
    <m/>
    <n v="10"/>
    <n v="11"/>
    <n v="8.9166600000000003"/>
    <n v="1.2336457821650708"/>
    <s v="&lt;=10"/>
    <s v="EXCELENTE "/>
    <s v=" SE  CUMPLIÓ CON LOS  INDICADORES ESTABLECIDOS PARA EL PERIODO"/>
    <s v=" "/>
    <n v="10"/>
    <n v="6"/>
    <n v="4.375"/>
    <n v="1.3714285714285714"/>
    <s v="&lt;=10"/>
    <s v="EXCELENTE "/>
    <s v=" SE  CUMPLIÓ CON LOS  INDICADORES ESTABLECIDOS PARA EL PERIODO"/>
    <m/>
    <n v="2.3310455582749596"/>
    <n v="2.3310455582749596"/>
    <x v="0"/>
    <n v="10"/>
    <m/>
    <m/>
    <m/>
    <m/>
    <m/>
    <m/>
    <m/>
    <n v="10"/>
    <m/>
    <m/>
    <m/>
    <m/>
    <m/>
    <m/>
    <m/>
    <n v="10"/>
    <n v="54"/>
    <n v="20"/>
    <n v="2.7"/>
    <s v="&lt;=10"/>
    <s v="EXCELENTE"/>
    <s v="Las quejas allegadas a la OCDI se atendieron dentro de los términos fijados por la Dirección Distrital de Asuntos Disciplinarios (10 días) y sin exceder el término máximo que otorga la Ley 1755, logro alcanzado gracias al seguimiento permanente a la gestión."/>
    <s v="Mantener las acciones adelantadas"/>
    <m/>
    <n v="2.7"/>
    <x v="0"/>
    <m/>
    <m/>
    <m/>
    <m/>
    <m/>
    <m/>
    <m/>
    <m/>
    <m/>
    <m/>
    <m/>
    <m/>
    <m/>
    <m/>
    <m/>
    <m/>
    <n v="10"/>
    <n v="40"/>
    <n v="4.0999999999999996"/>
    <n v="9.7560975609756113"/>
    <s v="&lt;=10"/>
    <s v="Excelente"/>
    <s v="Las quejas allegadas a la OCDI se atendieron dentro de los términos fijados por la Dirección Distrital de Asuntos Disciplinarios (10 días) y sin exceder el término máximo que otorga la Ley 1755, logro alcanzado gracias al seguimiento permanente a la gestión."/>
    <s v="Mantener las acciones adelantadas"/>
    <m/>
    <n v="9.7560975609756113"/>
    <s v="EXCELENTE"/>
    <m/>
    <m/>
    <m/>
    <m/>
    <m/>
    <m/>
    <m/>
    <m/>
    <m/>
    <m/>
    <m/>
    <m/>
    <m/>
    <m/>
    <m/>
    <m/>
    <n v="10"/>
    <n v="25"/>
    <n v="15"/>
    <n v="1.6666666666666667"/>
    <s v="&lt;=10"/>
    <s v="EXCELENTE"/>
    <s v="Las quejas allegadas a la OCDI se atendieron dentro de los términos fijados por la Dirección Distrital de Asuntos Disciplinarios (10 días) y sin exceder el término máximo que otorga la Ley 1755, logro alcanzado gracias al seguimiento permanente a la gestión."/>
    <s v="Mantener las acciones adelantadas"/>
    <m/>
    <n v="1.6666666666666667"/>
    <s v="EXCELENTE"/>
  </r>
  <r>
    <n v="34"/>
    <x v="0"/>
    <s v="Gestión de PQRS"/>
    <x v="6"/>
    <x v="0"/>
    <x v="33"/>
    <s v="Medir el nivel de satisfacción en cuanto a tiempo de respuesta, claridad de la información y trato digno. En el punto principal y red CADE"/>
    <x v="0"/>
    <s v="Personal_x000a_Físicos(Papelería, Espacio adecuado)_x000a_Tecnológicos (encuestas Tabuladas en Excel)"/>
    <n v="0.9"/>
    <s v="Final del ejercicio de atención se mide la satisfacción del ciudadano"/>
    <s v="Eficiencia"/>
    <s v="(% del promedio  de calificación positiva de la encuesta.)"/>
    <s v="Porcentaje"/>
    <s v="Encuestas físicas diligenciadas por la ciudadanía"/>
    <s v="Diaria"/>
    <s v="Trimestral"/>
    <s v="&lt;=75%"/>
    <s v="(&gt;= 76% y &lt; 85%)"/>
    <s v=" =85% Y &lt;95%"/>
    <s v="&gt;=95 %"/>
    <s v="Servicio al Ciudadano Procedimiento Satisfacción Ciudadana"/>
    <s v="Apoyo a la coordinación y _x000a_Coordinador del Área _x000a_"/>
    <s v="Apoyo a la coordinación y _x000a_Coordinador del Área _x000a_"/>
    <s v="Directivos_x000a_Coordinadores _x000a_(Entes de Control Veeduría Distrital y Secretaría general)"/>
    <n v="0.9"/>
    <m/>
    <m/>
    <m/>
    <m/>
    <m/>
    <m/>
    <m/>
    <n v="0.9"/>
    <m/>
    <m/>
    <m/>
    <m/>
    <m/>
    <m/>
    <m/>
    <n v="0.9"/>
    <n v="1"/>
    <n v="0"/>
    <n v="1"/>
    <s v="&gt;=95 %"/>
    <s v="EXCELENTE"/>
    <s v="Para el IV trimestre se presentó una evolución en cuento a la mejora del servicio de atención a la ciudadanía, esta razón consta de que el equipo de trabajo del área se encuentra en condiciones de optimismo, en cuanto a las constantes mesas de trabajo, se tratan todos los temas relacionados con los protocolos de atención e inducción de los aplicativos con los que se atiende a la ciudadanía, de esta manera se cumple con un 100% de satisfacción en la labor desarrollada"/>
    <m/>
    <m/>
    <n v="1"/>
    <x v="0"/>
    <n v="0.9"/>
    <m/>
    <m/>
    <m/>
    <m/>
    <m/>
    <m/>
    <m/>
    <n v="0.9"/>
    <m/>
    <m/>
    <m/>
    <m/>
    <m/>
    <m/>
    <m/>
    <n v="0.9"/>
    <n v="98.99"/>
    <n v="0"/>
    <n v="0.9899"/>
    <s v="&gt;=95 %"/>
    <s v="EXCELENTE"/>
    <s v="Se cumple con la meta establecida durante el periodo de reporte, de acuerdo con las 198 encuestas realizadas, identificando que 196 ciudadanos respondieron positivamente al ejercicio del resultado de la atención presencial en los puntos donde atiende la entidad, por lo anterior, existe un cumplimiento por encima de la meta establecida para el reporte en el tercer trimestre con un 98, 99, el cual bajo 0,3% en relación al II trimestre, este resultado se da por la cantidad de trámites atendidos durante el periodo."/>
    <m/>
    <m/>
    <n v="0.9899"/>
    <x v="0"/>
    <m/>
    <m/>
    <m/>
    <m/>
    <m/>
    <m/>
    <m/>
    <m/>
    <m/>
    <m/>
    <m/>
    <m/>
    <m/>
    <m/>
    <m/>
    <m/>
    <n v="0.9"/>
    <n v="99.1"/>
    <n v="0"/>
    <n v="0.99099999999999999"/>
    <s v="&gt;=95 %"/>
    <s v="Excelente"/>
    <s v="Se cumple con la meta establecida durante el periodo de reporte, de acuerdo con las 144 encuestas realizadas, identificando que 143 ciudadanos respondieron positivamente al ejercicio del resultado de la atención presencial en los puntos donde atiende la entidad, por lo anterior, existe un cumplimiento por encima de la meta establecida para el reporte en el primer trimestre con un 99, 1 superando el I trimestre que fue del 98,2%, a aumentando la satisfacción en un 0,9%"/>
    <m/>
    <m/>
    <n v="0.99099999999999999"/>
    <s v="EXCELENTE"/>
    <m/>
    <m/>
    <m/>
    <m/>
    <m/>
    <m/>
    <m/>
    <m/>
    <m/>
    <m/>
    <m/>
    <m/>
    <m/>
    <m/>
    <m/>
    <m/>
    <n v="0.9"/>
    <n v="98.8"/>
    <n v="0"/>
    <n v="0.98199999999999998"/>
    <s v="&gt;=95 %"/>
    <s v="EXCELENTE"/>
    <s v="Se cumple con la meta establecida durante el periodo de reporte, de acuerdo con las 202 encuestas realizadas, identificando que 198 ciudadanos respondieron positivamente al ejercicio del resultado de la atención presencial en los puntos donde atiende la entidad, por lo anterior, existe un cumplimiento por encima de la meta establecida para el reporte en el primer trimestre con un 98,2%."/>
    <m/>
    <m/>
    <n v="0.98199999999999998"/>
    <s v="EXCELENTE"/>
  </r>
  <r>
    <n v="35"/>
    <x v="0"/>
    <s v="Gestión de PQRS"/>
    <x v="6"/>
    <x v="1"/>
    <x v="34"/>
    <s v="Medir la oportunidad de respuesta al ciudadano, de acuerdo a los tiempos de Ley "/>
    <x v="0"/>
    <s v="Sistema Distrital de Quejas y Soluciones y recurso humano"/>
    <n v="1"/>
    <s v="Se hace seguimiento durante el proceso de la respuesta de las PQRS"/>
    <s v="Eficiencia"/>
    <s v="Numero de PQRS - SDQS contestadas en los términos de Ley/ Sobre las  PQRS recibidas para la gestión*100"/>
    <s v="Porcentaje"/>
    <s v="Sistemas SDQS Reporte de Gestión "/>
    <s v="Diaria"/>
    <s v="Mensual "/>
    <s v="&lt;=80%"/>
    <s v="(&gt;= 81% y &lt; 89%)"/>
    <s v=" =89% Y &lt;95%"/>
    <s v="&gt;=95 %"/>
    <s v="Servicio al Ciudadano Procedimiento Satisfacción Ciudadana PQRS"/>
    <s v="Apoyo a la coordinación y _x000a_Coordinador del Área _x000a_"/>
    <s v="Apoyo a la coordinación y _x000a_Coordinador del Área _x000a_"/>
    <s v="Directivos_x000a_Coordinadores _x000a_(Entes de Control Veeduría Distrital y Secretaría general)"/>
    <n v="1"/>
    <m/>
    <m/>
    <m/>
    <m/>
    <m/>
    <m/>
    <m/>
    <n v="1"/>
    <m/>
    <m/>
    <m/>
    <m/>
    <m/>
    <m/>
    <m/>
    <n v="1"/>
    <n v="41"/>
    <n v="46"/>
    <n v="0.89130434782608692"/>
    <s v=" =85% Y &lt;90%"/>
    <s v="BUENO"/>
    <s v="De acuerdo a la revisión de la base de datos que remite la Dirección de Calidad del Servicio de la Secretaría General,  se evidencia una particularidad en cuanto a la oportunidad de los requerimientos, en el caso sucede con la Subdirección Operativa quien cerro dos 2 peticiones por fuera de los términos,  durante el trimestre y esto afecta el indicador de oportunidad, razón por la cual se realizó mesa de trabajo con cada dependencia y operativa dando a conocer dicha situación, a fin de quien se mejore la operatividad del cierre de los requerimientos en el SDQS. _x000a_por lo anterior se expresa un porcentaje del 89,13% de efectividad, sin embargo es de aclarar 5 de los actuales requerimientos por cierre se encuentran dentro de los términos legales para dar respuesta ."/>
    <s v="Se realizó mesa de trabajo con los responsables para mejorar el indicador de oportunidad"/>
    <m/>
    <n v="0.89130434782608692"/>
    <x v="3"/>
    <n v="1"/>
    <m/>
    <m/>
    <m/>
    <m/>
    <m/>
    <m/>
    <m/>
    <n v="1"/>
    <m/>
    <m/>
    <m/>
    <m/>
    <m/>
    <m/>
    <m/>
    <n v="1"/>
    <n v="88"/>
    <n v="98"/>
    <n v="0.89795918367346939"/>
    <s v=" =89% Y &lt;95%"/>
    <s v="BUENO"/>
    <s v="Se cumple con las respuestas en términos de Ley, donde se recibió en el trimestre 98 peticiones quedando por responder 10 requerimientos que se encuentran en los tiempos de oportunidad según lo que contempla la norma, cumpliendo con el 90% de las respuestas en mención."/>
    <m/>
    <m/>
    <n v="0.89795918367346939"/>
    <x v="2"/>
    <m/>
    <m/>
    <m/>
    <m/>
    <m/>
    <m/>
    <m/>
    <m/>
    <m/>
    <m/>
    <m/>
    <m/>
    <m/>
    <m/>
    <m/>
    <m/>
    <n v="1"/>
    <n v="118"/>
    <n v="121"/>
    <n v="0.98"/>
    <s v="&gt;=95 %"/>
    <s v="Excelente"/>
    <s v="Se cumple con las respuestas en términos de Ley, donde se recibió en el trimestre 121 peticiones quedando por responder 3 requerimientos que se encuentran en los tiempos de oportunidad según lo que contempla la norma, cumpliendo con el 98% de las respuestas en mención."/>
    <s v="Seguir generando el seguimiento respectivo a la áreas, que deben dar respuesta a través del correo quejasysoluciones@bomberosbogota.gov.co"/>
    <m/>
    <n v="0.98"/>
    <s v="EXCELENTE"/>
    <m/>
    <m/>
    <m/>
    <m/>
    <m/>
    <m/>
    <m/>
    <m/>
    <m/>
    <m/>
    <m/>
    <m/>
    <m/>
    <m/>
    <m/>
    <m/>
    <n v="1"/>
    <n v="92"/>
    <n v="99"/>
    <n v="0.92929292929292928"/>
    <s v=" =89% Y &lt;95%"/>
    <s v="BUENO"/>
    <s v="Se cumple con las respuestas en términos de Ley, quedando por responder 7 requerimientos que se encuentran en los tiempos de oportunidad según lo que contempla la norma "/>
    <s v="Seguir generando el seguimiento respectivo a la áreas, que deben dar respuesta a través del correo quejasysoluciones@bomberosbogota.gov.co"/>
    <m/>
    <n v="0.92929292929292928"/>
    <s v="BUENO"/>
  </r>
  <r>
    <n v="36"/>
    <x v="0"/>
    <s v="Gestión de PQRS"/>
    <x v="6"/>
    <x v="1"/>
    <x v="35"/>
    <s v="Medir la satisfacción ciudadana, frente a la respuesta generada "/>
    <x v="0"/>
    <s v="Recursos tecnológicos, humanos Sistema distrital de Quejas y Soluciones "/>
    <n v="0.9"/>
    <s v="Final del ejercicio en la respuesta generada"/>
    <s v="Eficacia"/>
    <s v="(% del promedio  de calificación positiva de la encuesta.)"/>
    <s v="Porcentaje"/>
    <s v="Encuesta realizada vía telefónicamente por el área a la ciudadanía"/>
    <s v="Mensual"/>
    <s v="Trimestral"/>
    <s v="&lt;=75%"/>
    <s v="(&gt;=76% y &lt; 85%)"/>
    <s v=" =85% Y &lt;90%"/>
    <s v="&gt;=90 %"/>
    <s v="Servicio al Ciudadano Procedimiento Peticiones, Quejas y Reclamos (PQRS)"/>
    <s v="Apoyo a la coordinación y _x000a_Coordinador del Área _x000a_"/>
    <s v="Apoyo a la coordinación y _x000a_Coordinador del Área _x000a_"/>
    <s v="Directivos_x000a_Coordinadores _x000a_(Entes de Control Veeduría Distrital y Secretaría general)"/>
    <n v="0.9"/>
    <m/>
    <m/>
    <m/>
    <m/>
    <m/>
    <m/>
    <m/>
    <n v="0.9"/>
    <m/>
    <m/>
    <m/>
    <m/>
    <m/>
    <m/>
    <m/>
    <n v="0.9"/>
    <n v="91.666666666666671"/>
    <n v="0"/>
    <n v="0.91700000000000004"/>
    <s v="&gt;=90 %"/>
    <s v="EXCELENTE"/>
    <s v="Teniendo en cuenta la satisfacción general que obtuvo las PQRS-SDQS, es de destacar que los meses de septiembre y noviembre, son los que representan mayor satisfacción con un 100%, el mes de octubre si tuvo una baja en cuento a la coherencia de la respuesta y esto generó una satisfacción del 75% de satisfacción, razón por la cual  al momento de calcular la satisfacción del trimestre la evolución arroja un 91,7%,  sin embargo sigue siendo un buen resultado al final del ejercicio"/>
    <m/>
    <m/>
    <n v="0.91700000000000004"/>
    <x v="0"/>
    <n v="0.9"/>
    <m/>
    <m/>
    <m/>
    <m/>
    <m/>
    <m/>
    <m/>
    <n v="0.9"/>
    <m/>
    <m/>
    <m/>
    <m/>
    <m/>
    <m/>
    <m/>
    <n v="0.9"/>
    <n v="100"/>
    <n v="0"/>
    <n v="1"/>
    <s v="&gt;=90 %"/>
    <s v="EXCELENTE"/>
    <s v="Se cumple con la meta establecida durante el periodo de reporte, de acuerdo a lo que respondieron los ciudadanos, es decir, los encuestados con respuesta positiva constituye a 100% y en comparación al periodo anterior que fue el 98%, se aumento la satisfacción en 2%, en consecuencia se mejoró la respuesta de fondo por parte de las dependencias, hacia la ciudadanía"/>
    <m/>
    <m/>
    <n v="1"/>
    <x v="0"/>
    <m/>
    <m/>
    <m/>
    <m/>
    <m/>
    <m/>
    <m/>
    <m/>
    <m/>
    <m/>
    <m/>
    <m/>
    <m/>
    <m/>
    <m/>
    <m/>
    <n v="0.9"/>
    <n v="99"/>
    <n v="0"/>
    <n v="0.99"/>
    <s v="&gt;=90 %"/>
    <s v="Excelente"/>
    <s v="Se cumple con la meta establecida durante el periodo de reporte, de acuerdo a lo que respondieron los ciudadanos, es decir, los encuestados con respuesta positiva constituye a 99% y en comparación al periodo anterior que fue el 96%, se aumento la satisfacción en 3%, en consecuencia se mejoró la respuesta de fondo por parte de las dependencias, hacia la ciudadanía"/>
    <m/>
    <m/>
    <n v="0.99"/>
    <s v="EXCELENTE"/>
    <m/>
    <m/>
    <m/>
    <m/>
    <m/>
    <m/>
    <m/>
    <m/>
    <m/>
    <m/>
    <m/>
    <m/>
    <m/>
    <m/>
    <m/>
    <m/>
    <n v="0.9"/>
    <n v="96"/>
    <n v="0"/>
    <n v="0.96"/>
    <s v="&gt;=90 %"/>
    <s v="EXCELENTE"/>
    <s v="Se cumple con la meta establecida durante el periodo de reporte, de acuerdo a lo que respondieron los ciudadanos, es decir, los encuenstados con respuesta positiva constituye a 31,7, respondiendo a satisfacción con un 96% de favorabilidad durante este trimestre de reporte."/>
    <m/>
    <m/>
    <n v="0.96"/>
    <s v="EXCELENTE"/>
  </r>
  <r>
    <n v="37"/>
    <x v="0"/>
    <s v="Gestión Administrativa"/>
    <x v="6"/>
    <x v="0"/>
    <x v="36"/>
    <s v="Cuanto reduzco en consumo de agua en las instalaciones de las UAECOB"/>
    <x v="3"/>
    <s v="reportes empresas prestadoras de servicios"/>
    <n v="0.02"/>
    <s v="Final de mes según reporte de consumo"/>
    <s v="Eficiencia"/>
    <s v=" (1-( sumatoria del consumo de las estaciones  actual/ sumatoria del consumo del periodo anterior))"/>
    <s v="Porcentaje"/>
    <s v="Empresa de acueducto y alcantarillado mediante el reporte bimestral"/>
    <s v="bimestral"/>
    <s v="bimestral"/>
    <s v="&lt;1%"/>
    <s v="(&gt; 1% y &lt;2%)"/>
    <n v="0.02"/>
    <s v="&gt;2%"/>
    <s v="Gestión Ambiental"/>
    <s v="Profesional de Gestión Ambiental"/>
    <s v="Coordinación de Gestión Ambiental"/>
    <s v="Profesional de Gestión Ambienta, Coordinación de Gestión Ambiental, Control Interno, Oficina Asesora de Planeación, Entes de Control, Gestión Administrativa"/>
    <n v="0.02"/>
    <m/>
    <m/>
    <m/>
    <m/>
    <m/>
    <m/>
    <m/>
    <n v="0.02"/>
    <n v="4371"/>
    <n v="4112"/>
    <n v="-6.2986381322957197E-2"/>
    <s v="(&gt;=) "/>
    <s v="MALO"/>
    <s v="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_x000a_Es de precisar que el consumo reportado corresponde al periodo de septiembre a noviembre de2018 (actual) y el mayo a julio de 2018 (anterior), teniendo como resultado un aumento del 6%, frente al consumo anterior._x000a_"/>
    <s v="Realizar mantenimiento preventivo y/o correctivo al sistema hidráulico de las estaciones"/>
    <n v="0.02"/>
    <m/>
    <m/>
    <m/>
    <m/>
    <m/>
    <m/>
    <m/>
    <m/>
    <n v="-6.2986381322957197E-2"/>
    <x v="4"/>
    <n v="0.02"/>
    <n v="3830"/>
    <n v="4052"/>
    <n v="5.478775913129319E-2"/>
    <s v="&gt;2%"/>
    <s v="EXCELENTE"/>
    <s v="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_x000a_Es de precisar que el consumo reportado corresponde al periodo de Mayo – Julio de 2018 (actual) y el Marzo – mayo de 2018 (anterior), teniendo como resultado una disminución del 5%, frente al consumo anterior._x000a_"/>
    <s v="Solicitar a las diferentes estaciones, el oportuno reporte de fugas y goteos presentados en las instalaciones hidráulicas en cada estación, al área de infraestructura a través del correo locativas@bomberosbogota.gov.co. "/>
    <n v="0.02"/>
    <m/>
    <m/>
    <m/>
    <m/>
    <m/>
    <m/>
    <m/>
    <n v="0.02"/>
    <n v="4112"/>
    <n v="3830"/>
    <n v="-7.3629242819843288E-2"/>
    <s v="&gt;2%"/>
    <s v="MALO"/>
    <s v="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_x000a_Es de precisar que el consumo reportado corresponde al periodo de 2018 (actual) y el Mayo – Julio de 2018 (anterior), teniendo como resultado un aumento del 7%, frente al consumo anterior._x000a_"/>
    <s v="Las fugas reportadas, en algunas de las estaciones, las cuales se informaron al área de infraestructura para su corrección."/>
    <n v="-9.420741844275049E-3"/>
    <n v="-9.420741844275049E-3"/>
    <x v="4"/>
    <m/>
    <m/>
    <m/>
    <m/>
    <m/>
    <m/>
    <m/>
    <m/>
    <n v="0.02"/>
    <n v="4052"/>
    <n v="4237"/>
    <n v="4.3662969081897596E-2"/>
    <s v="&gt;2%"/>
    <s v="EXCELENTE"/>
    <s v="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_x000a_Es de precisar que el consumo reportado corresponde al periodo de enero a marzo y marzo mayo de 2018._x000a_Se presentó un ahorro del 4% en el consumo de agua, lo anterior corresponde al reforzamiento de la campaña de ahorro y uso eficiente del agua, así como el mantenimiento y control de fugas y goteos en la baterías de baños y sanitarios._x000a_"/>
    <s v="Actualizar el inventario de los sistemas ahorradores del sistema hidrosanitario de la UAECOB, para solicitar al área de infraestructura el cambio e instalación en aquellos que se requieran, así mismo revisión y reparación de las fugas y goteos en las instalaciones de las instalaciones de la entidad._x000a_Fortalecer la campaña de ahorro y uso eficiente de agua._x000a_"/>
    <m/>
    <m/>
    <m/>
    <m/>
    <m/>
    <m/>
    <m/>
    <m/>
    <m/>
    <n v="4.3662969081897596E-2"/>
    <s v="MALO"/>
    <m/>
    <m/>
    <m/>
    <m/>
    <m/>
    <m/>
    <m/>
    <m/>
    <n v="0.02"/>
    <n v="4091"/>
    <n v="3931"/>
    <n v="-4.0702111422030063E-2"/>
    <s v="(&gt;=)"/>
    <s v="MALO"/>
    <s v="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_x000a_Es de precisar  que el consumo reportado corresponde al periodo de septiembre a noviembre de 2017 y el periodo de noviembre de 2017 a enero de 2018.  Para los meses posteriores no  se han generado facturas."/>
    <s v="Actualizar el inventario de los sistemas ahorradores  del sistema hidrosanitario de la UAECOB, para solicitar al área de infraestructura el cambio  e instalación  en aquellos que se requieran, así mismo revisión y reparación de las fugas y goteos en las instalaciones de las instalaciones de la entidad._x000a_Fortalecer la campaña de ahorro y uso eficiente de agua._x000a_"/>
    <m/>
    <m/>
    <m/>
    <m/>
    <m/>
    <m/>
    <m/>
    <m/>
    <m/>
    <n v="-4.0702111422030063E-2"/>
    <s v="MALO"/>
  </r>
  <r>
    <n v="38"/>
    <x v="0"/>
    <s v="Gestión Administrativa"/>
    <x v="6"/>
    <x v="0"/>
    <x v="37"/>
    <s v="Cuanto reduzco en consumo de energía en las instalaciones de las UAECOB"/>
    <x v="3"/>
    <s v="reportes empresas prestadoras de servicios"/>
    <n v="0.02"/>
    <s v="Final de mes según reporte de consumo"/>
    <s v="Eficiencia"/>
    <s v=" (1-( sumatoria del consumo de las estaciones  actual/ sumatoria del consumo del periodo anterior))"/>
    <s v="Porcentaje"/>
    <s v="Codensa_x000a_Reporte Mensual"/>
    <s v="Mensual"/>
    <s v="bimestral"/>
    <s v="&lt;1%"/>
    <s v="(&gt; 1% y &lt;2%)"/>
    <n v="0.02"/>
    <s v="&gt;2%"/>
    <s v="Gestión Ambiental"/>
    <s v="Profesional de Gestión Ambiental"/>
    <s v="Coordinación de Gestión Ambiental"/>
    <s v="Profesional de Gestión Ambienta, Coordinación de Gestión Ambiental, Control Interno, Oficina Asesora de Planeación, Entes de Control, Gestión Administrativa"/>
    <n v="0.02"/>
    <n v="106048"/>
    <n v="99967"/>
    <n v="-6.083007392439499E-2"/>
    <s v="(&gt;=)"/>
    <s v="MALO"/>
    <s v="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_x000a_Es de precisar que el consumo reportado corresponde al periodo de octubre de 2018 (actual) y agosto de 2018 (anterior), teniendo como resultado un aumento del 6%, frente al consumo anterior. Debido al cambio de computadores e impresoras en el edificio comando y la mala práctica de no apagar los equipos después de la jornada, laboral por parte de los funcionarios y contratistas, reporte dado por la empresa de vigilancia_x000a_"/>
    <s v="Fortalecer la campaña de ahorro y uso eficiente de energía._x000a_Se van a apagar las luces en los sectores que la luz natural, permita."/>
    <n v="0.02"/>
    <m/>
    <m/>
    <m/>
    <m/>
    <m/>
    <m/>
    <m/>
    <n v="0.02"/>
    <n v="97948"/>
    <n v="106048"/>
    <n v="7.6380506940253445E-2"/>
    <s v=" (&lt;=)"/>
    <s v="EXCELENTE"/>
    <s v="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_x000a_Es de precisar que el consumo reportado corresponde al periodo de diciembre de 2018 (actual) y octubre de 2018 (anterior), teniendo como resultado una disminución del 8%, frente al consumo anterior. _x000a_"/>
    <s v="Fortalecer la campaña de ahorro y uso eficiente de energía._x000a_Se van a apagar las luces en los sectores que la luz natural, permita."/>
    <m/>
    <n v="7.6380506940253445E-2"/>
    <x v="0"/>
    <n v="0.02"/>
    <n v="96019"/>
    <n v="99323"/>
    <n v="3.3265205440834444E-2"/>
    <s v="&gt;2%"/>
    <s v="EXCELENTE"/>
    <s v="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_x000a_Es de precisar que el consumo reportado corresponde al periodo de julio de 2018 (actual) y junio de 2018 (anterior), teniendo como resultado una disminución del 3%, frente al consumo anterior._x000a_"/>
    <s v="Continuar  con la sesibilización, frente al ahorro y consumo."/>
    <n v="0.02"/>
    <n v="99967"/>
    <n v="96019"/>
    <n v="-4.1116862287672307E-2"/>
    <s v="&lt;1%"/>
    <s v="MALO"/>
    <s v="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_x000a_Es de precisar que el consumo reportado corresponde al periodo de agosto de 2018 (actual) y julio de 2018 (anterior), teniendo como resultado un aumento del 4%, frente al consumo anterior. Debido al cambio de computadores e impresoras en el edificio comando y la mala práctica de no apagar los equipos después de la jornada, laboral por parte de los funcionarios y contratistas, reporte dado por la empresa de vigilancia_x000a_"/>
    <s v="Fortalecer la campaña de ahorro y uso eficiente de energía._x000a_Se van a apagar las luces en los sectores que la luz natural, permita."/>
    <n v="0.02"/>
    <m/>
    <m/>
    <m/>
    <m/>
    <m/>
    <m/>
    <m/>
    <n v="-3.9258284234189311E-3"/>
    <n v="-3.9258284234189311E-3"/>
    <x v="4"/>
    <m/>
    <m/>
    <m/>
    <m/>
    <m/>
    <m/>
    <m/>
    <m/>
    <n v="0.02"/>
    <n v="97835"/>
    <n v="89197"/>
    <n v="-9.6841822034373415E-2"/>
    <s v="&lt;1%"/>
    <s v="MALO"/>
    <s v="Debido al cambio de computadores e impresoras en el edificio comando y la mala práctica de no apagar los equipos después de la jornada, laboral por parte de los funcionarios y contratistas, reporte dado por la empresa de vigilancia"/>
    <s v="Fortalecer la campaña de ahorro y uso eficiente de energía._x000a_Se van a apagar las luces en los sectores que la luz natural, permita."/>
    <m/>
    <m/>
    <m/>
    <m/>
    <m/>
    <m/>
    <m/>
    <m/>
    <m/>
    <n v="-9.6841822034373415E-2"/>
    <s v="MALO"/>
    <m/>
    <m/>
    <m/>
    <m/>
    <m/>
    <m/>
    <m/>
    <m/>
    <n v="0.02"/>
    <n v="88012"/>
    <n v="75006"/>
    <n v="-0.17339946137642315"/>
    <s v="(&gt;=)"/>
    <s v="MALO"/>
    <s v="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
    <s v="Actualizar el inventario de los sistemas ahorradores  del sistema de luminarias de la UAECOB, para solicitar al área de infraestructura el cambio  e instalación  en aquellos que se requieran._x000a_Fortalecer la campaña de ahorro y uso eficiente de energía._x000a_"/>
    <m/>
    <m/>
    <m/>
    <m/>
    <m/>
    <m/>
    <m/>
    <m/>
    <m/>
    <n v="-0.17339946137642315"/>
    <s v="MALO"/>
  </r>
  <r>
    <n v="39"/>
    <x v="0"/>
    <s v="Gestión Administrativa"/>
    <x v="6"/>
    <x v="0"/>
    <x v="38"/>
    <s v="Cuanto reduzco en consumo de gases las instalaciones de las UAECOB"/>
    <x v="3"/>
    <s v="reportes empresas prestadoras de servicios"/>
    <n v="0.02"/>
    <s v="Final de mes según reporte de consumo"/>
    <s v="Eficiencia"/>
    <s v=" (1-( sumatoria del consumo de las estaciones  actual/ sumatoria del consumo del periodo anterior))"/>
    <s v="Porcentaje"/>
    <s v="Gas Natural_x000a_Reporte Mensual"/>
    <s v="Mensual"/>
    <s v="bimestral"/>
    <s v="&lt;1%"/>
    <s v="(&gt; 1% y &lt;2%)"/>
    <n v="0.02"/>
    <s v="&gt;2%"/>
    <s v="Gestión Ambiental"/>
    <s v="Profesional de Gestión Ambiental"/>
    <s v="Coordinación de Gestión Ambiental"/>
    <s v="Profesional de Gestión Ambienta, Coordinación de Gestión Ambiental, Control Interno, Oficina Asesora de Planeación, Entes de Control, Gestión Administrativa"/>
    <n v="0.02"/>
    <n v="4507"/>
    <n v="4363"/>
    <n v="-3.3004813201925387E-2"/>
    <s v="(&gt;=)"/>
    <s v="MALO"/>
    <s v="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_x000a_Es de precisar que el consumo reportado corresponde al periodo de octubre de 2018 (actual) y agosto de 2018 (anterior), teniendo como resultado un incremento del 3% frente al consumo anterior, debido a que la caldera debido a que entro en funcionamiento parcial la caldera ubicada en la estación de Kennedy._x000a_"/>
    <s v="Fortalecer la campaña de ahorro y uso eficiente de energía._x000a_Se van a apagar las luces en los sectores que la luz natural, permita."/>
    <n v="0.02"/>
    <m/>
    <m/>
    <m/>
    <m/>
    <m/>
    <m/>
    <m/>
    <n v="0.02"/>
    <n v="3718"/>
    <n v="4501"/>
    <n v="0.17396134192401691"/>
    <s v=" (&lt;=)"/>
    <s v="EXCELENTE"/>
    <s v="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_x000a_Es de precisar que el consumo reportado corresponde al periodo de diciembre de 2018 (actual) y octubre de 2018 (anterior), teniendo como resultado una disminución del 17% frente al consumo anterior, debido a que la caldera debido a que caldera ubicada en la estación de Kennedy está en mantenimiento._x000a_"/>
    <s v="Continuar  con la sesibilización, frente al ahorro y consumo."/>
    <m/>
    <n v="0.17396134192401691"/>
    <x v="0"/>
    <n v="0.02"/>
    <n v="6806"/>
    <n v="6912"/>
    <n v="1.533564814814814E-2"/>
    <s v="&gt;2%"/>
    <s v="EXCELENTE"/>
    <s v="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_x000a_Es de precisar que el consumo reportado corresponde al periodo de julio de 2018 (actual) y mayo de 2018 (anterior), teniendo como resultado una disminución del 2%, frente al consumo anterior._x000a_"/>
    <s v="Continuar  con la sesibilización, frente al ahorro y consumo."/>
    <n v="0.02"/>
    <n v="4363"/>
    <n v="6806"/>
    <n v="0.35894798707023212"/>
    <s v="&gt;2%"/>
    <s v="EXCELENTE"/>
    <s v="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_x000a_Es de precisar que el consumo reportado corresponde al periodo de agosto de 2018 (actual) y julio de 2018 (anterior), teniendo como resultado una disminución del 36%, frente al consumo anterior, debido a que la caldera no funciono al 100% de su capacidad, por la fallas que presenta la motobomba._x000a_"/>
    <s v="Continuar  con la sesibilización, frente al ahorro y consumo."/>
    <n v="0.02"/>
    <m/>
    <m/>
    <m/>
    <m/>
    <m/>
    <m/>
    <m/>
    <n v="0.18714181760919013"/>
    <n v="0.18714181760919013"/>
    <x v="0"/>
    <m/>
    <m/>
    <m/>
    <m/>
    <m/>
    <m/>
    <m/>
    <m/>
    <n v="0.02"/>
    <n v="6912"/>
    <n v="6529"/>
    <n v="-5.8661357022514959E-2"/>
    <s v="&lt;1%"/>
    <s v="MALO"/>
    <s v="El consumo de gas para este periodo, la ejecución del contrato No.  419 de 2017, contempló más estaciones, lo cual incide directamente en el aumento del consumo, esperando se estabilice una vez finalice el contrato."/>
    <s v="Fortalecer la campaña para incentivar el ahorro y uso eficiente del gas natural, con una correcta utilización de los gasodomésticos en cada una de las estaciones."/>
    <m/>
    <m/>
    <m/>
    <m/>
    <m/>
    <m/>
    <m/>
    <m/>
    <m/>
    <n v="-5.8661357022514959E-2"/>
    <s v="MALO"/>
    <m/>
    <m/>
    <m/>
    <m/>
    <m/>
    <m/>
    <m/>
    <m/>
    <n v="0.02"/>
    <n v="2866"/>
    <n v="2846"/>
    <n v="-7.0274068868587669E-3"/>
    <s v="(&gt;=)"/>
    <s v="MALO"/>
    <s v="La meta es el 2%, la escala de medición es en porcentaje (%),  la formula inicialmente planteada es la siguiente: sumatoria del consumo de las estaciones  actual - sumatoria del consumo del periodo anterior;  pero al realizar esta operación matemática, el resultado no es un porcentaje sino un número que refleja la diferencia de consumos, por lo tanto desde el área de gestión ambiental se propone la siguiente: (1-( sumatoria del consumo de las estaciones  actual/ sumatoria del consumo del periodo anterior)), este resultado si es un porcentaje, si tiene signo (-), significa que hay un aumento en el consumo, si es positivo, es austeridad.  Es importante precisar que con esta última se generó el reporte del consumo."/>
    <s v="Verificar  el avance del contrato No.  419 de 2017, en cuanto al cambio de gasodomésticos deteriorados por nuevos. Así mismo es de precisar que con este contrato, se están adecuando e instalando mayor número de calentadores en las sedes de la entidad, para satisfacer las necesidades del cuerpo uniformado, razón por la cual se evidencia un aumentando en el  consumo  de gas.  Es importante que una vez finalizada la ejecución del contrato y se estandarice  el consumo, se puede empezar a realizar un análisis real  del consumo de este servicio."/>
    <m/>
    <m/>
    <m/>
    <m/>
    <m/>
    <m/>
    <m/>
    <m/>
    <m/>
    <n v="-7.0274068868587669E-3"/>
    <s v="MALO"/>
  </r>
  <r>
    <n v="40"/>
    <x v="0"/>
    <s v="Gestión Financiera"/>
    <x v="6"/>
    <x v="0"/>
    <x v="39"/>
    <s v="verificar el cumplimiento de los requisitos para la presentación y tramite de las cuentas de cobro de la UAECOB"/>
    <x v="2"/>
    <s v="Personal de área_x000a_Herramientas Informáticas"/>
    <n v="0.01"/>
    <s v="Final del ejercicio cuando se revisa y se tramita las cuentas de cobro"/>
    <s v="Eficacia"/>
    <s v="(Cuentas rechazadas / Cuentas radicadas)*100"/>
    <s v="Porcentaje"/>
    <s v="Financiera, lista de chequeo y se registra en Excel para tramite de devolución"/>
    <s v="Mensual"/>
    <s v="Mensual"/>
    <s v="&gt; 4%"/>
    <s v="&gt;1% y &lt; 4%"/>
    <n v="0.01"/>
    <s v="&lt;1%"/>
    <s v="Pagos"/>
    <s v="Profesional Especializado Financiera"/>
    <s v="Profesional Especializado Financiera"/>
    <s v="Dirección y Subdirección Gestión Corporativa, SIG"/>
    <n v="0.01"/>
    <n v="0"/>
    <n v="363"/>
    <n v="0"/>
    <s v="&lt;1%"/>
    <s v="EXCELENTE"/>
    <s v="En este mes no se presentaron devoluciones por escrito, dado que las correciones solicitadas por correo fueron tramitadas en su momento."/>
    <m/>
    <n v="0.01"/>
    <n v="0"/>
    <n v="379"/>
    <n v="0"/>
    <s v="&lt;1%"/>
    <s v="EXCELENTE"/>
    <s v="En noviembre no se efectuó devoluciones por parte del área, las correciones solicitadas se efectuaron via correo y fueron tramitadas en su momento."/>
    <m/>
    <n v="0.01"/>
    <n v="2"/>
    <n v="390"/>
    <n v="5.1282051282051282E-3"/>
    <s v="&lt;1%"/>
    <s v="EXCELENTE"/>
    <s v="Al cierre de la vigencia se efectuaron dos devoluciones por escrito por parte del área, las demas correciones solicitadas via correo fueron tramitadas en su momento."/>
    <m/>
    <n v="1.7094017094017094E-3"/>
    <n v="1.7094017094017094E-3"/>
    <x v="0"/>
    <n v="0.01"/>
    <n v="2"/>
    <n v="308"/>
    <n v="6.4935064935064939E-3"/>
    <s v="&lt;1%"/>
    <s v="EXCELENTE"/>
    <s v="En el mes de Julio se presentaron dos rechazos por parte del área Financiera en este mes, las demas correciones solicitadas via correo fueron tramitadas en su momento.   "/>
    <m/>
    <n v="0.01"/>
    <n v="0"/>
    <n v="292"/>
    <n v="0"/>
    <s v="&lt;1%"/>
    <s v="EXCELENTE"/>
    <s v="En agosto no se presentó devoluciones por escrito por parte del área, las correciones solicitadas via correo fueron tramitadas en su momento."/>
    <m/>
    <n v="0.01"/>
    <n v="1"/>
    <n v="323"/>
    <n v="3.0959752321981426E-3"/>
    <s v="&lt;1%"/>
    <s v="EXCELENTE"/>
    <s v="En este mes se presentó una devolución por escrito por parte del área, teniendo en cuenta que esta correción solicitada por correo no fue tramitada en su momento."/>
    <m/>
    <n v="3.1964939085682119E-3"/>
    <n v="3.1964939085682119E-3"/>
    <x v="0"/>
    <n v="0.01"/>
    <n v="2"/>
    <n v="400"/>
    <n v="5.0000000000000001E-3"/>
    <s v="&lt;1%"/>
    <s v="EXCELENTE"/>
    <s v="En lo que respecta al mes de abril se efectuó dos devoluciones por escrito por parte del área, teniendo en cuenta que la corrección solicitada no fue tramitada en su momento."/>
    <m/>
    <n v="0.01"/>
    <n v="0"/>
    <n v="347"/>
    <n v="0"/>
    <s v="&lt;1%"/>
    <s v="EXCELENTE"/>
    <s v="Para el mes de mayo no se efectuaron devoluciones por escrito por parte del área, las correciones solicitadas por correo fueron tramitadas en su momento."/>
    <m/>
    <n v="0.01"/>
    <n v="1"/>
    <n v="382"/>
    <n v="2.617801047120419E-3"/>
    <s v="&lt;1%"/>
    <s v="Excelente"/>
    <s v="En junio fue necesario efectuar una devolución por escrito por parte del área, las demas correcciones solicitadas por correo se tramitaron en su momento."/>
    <m/>
    <n v="2.5392670157068065E-3"/>
    <n v="2.5392670157068065E-3"/>
    <s v="EXCELENTE"/>
    <n v="0.01"/>
    <n v="0"/>
    <n v="10"/>
    <n v="0"/>
    <s v="&lt;1"/>
    <s v="Excelente"/>
    <s v="En el mes de enero no se presentaron rechazos por parte del área Financiera, lo anterior teniendo en cuenta que en este mes no se tramitan cuentas por cuanto las reservas se aprueban a final de mes"/>
    <m/>
    <n v="0.01"/>
    <n v="0"/>
    <n v="532"/>
    <n v="0"/>
    <s v="&lt;1%"/>
    <s v="EXCELENTE"/>
    <s v="En este mes no se presentó devoluciones por escrito por parte del área, teniendo en cuenta que las correciones solicitadas por correo fuerón tramitadas en su momento."/>
    <m/>
    <n v="0.01"/>
    <n v="0"/>
    <n v="421"/>
    <n v="0"/>
    <s v="&lt;1"/>
    <s v="EXCELENTE"/>
    <s v="En el mes marzo no se presentó devolución por escrito por parte del área, teniendo en cuenta que las correciones solicitadas por correo no fue tramitada en su momento."/>
    <m/>
    <n v="0"/>
    <n v="0"/>
    <s v="EXCELENTE"/>
  </r>
  <r>
    <n v="41"/>
    <x v="0"/>
    <s v="Gestión Financiera"/>
    <x v="6"/>
    <x v="0"/>
    <x v="40"/>
    <s v="Revisar y mantener actualizado los datos y estado de las cuentas bancarias minimizar el rechazo de los pagos."/>
    <x v="2"/>
    <s v="Personal de área_x000a_Herramientas Informáticas"/>
    <n v="0.01"/>
    <s v="Final del ejercicio cuando se revisa y se tramita las cuentas de cobro"/>
    <s v="Eficacia"/>
    <s v="(Cuentas rechazadas de pago por la Tesorería Distrital / Cuentas radicadas)*100"/>
    <s v="Porcentaje"/>
    <s v="Reporte de las cuentas no pagadas por la tesorería Distrital"/>
    <s v="Mensual"/>
    <s v="Mensual"/>
    <s v="&gt; 4%"/>
    <s v="&gt;1% y &lt; 4%"/>
    <n v="0.01"/>
    <s v="&lt;1%"/>
    <s v="Pagos"/>
    <s v="Profesional Especializado Financiera"/>
    <s v="Profesional Especializado Financiera"/>
    <s v="Tesorería Distrital, Dirección y Subdirección Gestión Corporativa, SIG"/>
    <n v="0.01"/>
    <n v="4"/>
    <n v="363"/>
    <n v="1.1019283746556474E-2"/>
    <s v="&gt;1% y &lt; 4%"/>
    <s v="REGULAR"/>
    <s v="Para el mes de octubre se presentó cuatro rechazos por parte de la Tesoreria Distrital, por cambio de cuenta, por tope y por inexistencia."/>
    <m/>
    <n v="0.01"/>
    <n v="1"/>
    <n v="379"/>
    <n v="2.6385224274406332E-3"/>
    <s v="&lt;1%"/>
    <s v="EXCELENTE"/>
    <s v="En noviembre se presentó un rechazo por parte de la Tesoreria Distrital, excede el tope maximo de la cuenta."/>
    <m/>
    <n v="0.01"/>
    <n v="2"/>
    <n v="388"/>
    <n v="5.1546391752577319E-3"/>
    <s v="&lt;1%"/>
    <s v="EXCELENTE"/>
    <s v="La Tesoreria Distrital en el mes de diciembre generó dos rechazos por cuenta invalida y excede el tope maximo de la cuenta."/>
    <m/>
    <n v="6.2708151164182794E-3"/>
    <n v="6.2708151164182794E-3"/>
    <x v="0"/>
    <n v="0.01"/>
    <n v="0"/>
    <n v="306"/>
    <n v="0"/>
    <s v="&lt;1%"/>
    <s v="EXCELENTE"/>
    <s v="En este mes no se presentó ningun rechazo por parte de la Tesoreria."/>
    <m/>
    <n v="0.01"/>
    <n v="0"/>
    <n v="292"/>
    <n v="0"/>
    <s v="&lt;1%"/>
    <s v="EXCELENTE"/>
    <s v="En lo que respecta a este mes de agosto no se presentó ningun rechazo por parte de la Tesoreria Distrital."/>
    <m/>
    <n v="0.01"/>
    <n v="0"/>
    <n v="322"/>
    <n v="0"/>
    <s v="&lt;1%"/>
    <s v="EXCELENTE"/>
    <s v="En septiembre no se presentó rechazos por parte de la Tesoreria Distrital."/>
    <m/>
    <n v="0"/>
    <n v="0"/>
    <x v="0"/>
    <n v="0.01"/>
    <n v="1"/>
    <n v="398"/>
    <n v="2.5125628140703518E-3"/>
    <s v="&lt;1%"/>
    <s v="EXCELENTE"/>
    <s v="Para el mes de abril se presentó un rechazo por parte de la Tesoreria Distrital, por cuenta erronea."/>
    <m/>
    <n v="0.01"/>
    <n v="0"/>
    <n v="347"/>
    <n v="0"/>
    <s v="&lt;1%"/>
    <s v="EXCELENTE"/>
    <s v="En mayo no se presentó rechazos por parte de la Tesoreria Distrital."/>
    <m/>
    <n v="0.01"/>
    <n v="1"/>
    <n v="381"/>
    <n v="2.6246719160104987E-3"/>
    <s v="&lt;1%"/>
    <s v="Excelente"/>
    <s v="Respecto al mes de junio se presentó un rechazo por parte de la Tesoreria Distrital por cuenta cancelada."/>
    <m/>
    <n v="1.712411576693617E-3"/>
    <n v="1.712411576693617E-3"/>
    <s v="EXCELENTE"/>
    <n v="0.01"/>
    <n v="0"/>
    <n v="10"/>
    <n v="0"/>
    <s v="&lt;1"/>
    <s v="Excelente"/>
    <s v="No se presentó ningun rechazo por parte de la Tesoreria en enero"/>
    <m/>
    <n v="0.01"/>
    <n v="3"/>
    <n v="535"/>
    <n v="5.6074766355140183E-3"/>
    <s v="&lt;1%"/>
    <s v="EXCELENTE"/>
    <s v="Se presentaron tres rechazos por parte de la Tesoreria en febrero, por cuentas inactivas."/>
    <m/>
    <n v="0.01"/>
    <n v="0"/>
    <n v="421"/>
    <n v="0"/>
    <s v="&lt;1%"/>
    <s v="EXCELENTE"/>
    <s v="En marzo no se presentó rechazos por parte de la Tesoreria Distrital"/>
    <m/>
    <n v="1.8691588785046728E-3"/>
    <n v="1.8691588785046728E-3"/>
    <s v="EXCELENTE"/>
  </r>
  <r>
    <n v="42"/>
    <x v="0"/>
    <s v="Gestión Financiera"/>
    <x v="6"/>
    <x v="1"/>
    <x v="41"/>
    <s v="Medir la ejecución real de la entidad (Para mostrar la relación con lo ejecutado y mostrar avance significativo)"/>
    <x v="0"/>
    <s v="Personal de área_x000a_Herramientas Informáticas, registros"/>
    <n v="0.9"/>
    <s v="Seguimiento mensual de acuerdo a lo ejecutado_x000a__x000a_Depende del nivel de ejecución es proporcional al nivel de los giros."/>
    <s v="Eficacia"/>
    <s v="(Giros realizados a la fecha / Presupuesto comprometido)*100"/>
    <s v="Porcentaje"/>
    <s v="Ejecución presupuestal del periodo"/>
    <s v="Trimestral"/>
    <s v="Trimestral"/>
    <s v="&lt;50%"/>
    <s v=" &gt; 51% y &lt; 79%"/>
    <s v="&gt;80 y &lt; 94%"/>
    <s v="&gt;95%"/>
    <s v="Ejecución Presupuestal"/>
    <s v="Profesional Especializado Financiera"/>
    <s v="Profesional Especializado Financiera"/>
    <s v="SHD, Dirección, Subdirección Gestión Corporativa, Oficina Asesora Planeación y SIG"/>
    <n v="0.9"/>
    <m/>
    <m/>
    <m/>
    <m/>
    <m/>
    <m/>
    <m/>
    <n v="0.9"/>
    <m/>
    <m/>
    <m/>
    <m/>
    <m/>
    <m/>
    <m/>
    <n v="0.9"/>
    <n v="73913034835"/>
    <n v="98294768039"/>
    <n v="0.75195288935087412"/>
    <s v=" &gt; 51% y &lt; 79%"/>
    <s v="REGULAR"/>
    <s v="Al termino del año se giró el 75,20% de los compromisos contraidos, teniendo en cuenta que el 40% de la inversión ejecutada se contrató en el mes de diciembre"/>
    <m/>
    <m/>
    <n v="0.75195288935087412"/>
    <x v="1"/>
    <n v="0.9"/>
    <m/>
    <m/>
    <m/>
    <m/>
    <m/>
    <m/>
    <m/>
    <n v="0.9"/>
    <m/>
    <m/>
    <m/>
    <m/>
    <m/>
    <m/>
    <m/>
    <n v="0.9"/>
    <n v="45165049997"/>
    <n v="60088494530"/>
    <n v="0.75164222951950865"/>
    <s v=" &gt; 51% y &lt; 79%"/>
    <s v="REGULAR"/>
    <s v="Con corte a este trimestre se giró el 75,16% de los compromisos del mismo periodo, esto corresponde a la dinamica de los contratos suscritos."/>
    <m/>
    <m/>
    <n v="0.75164222951950865"/>
    <x v="3"/>
    <m/>
    <m/>
    <m/>
    <m/>
    <m/>
    <m/>
    <m/>
    <m/>
    <m/>
    <m/>
    <m/>
    <m/>
    <m/>
    <m/>
    <m/>
    <m/>
    <n v="0.9"/>
    <n v="30202598586"/>
    <n v="38823763547"/>
    <n v="0.77794102958196654"/>
    <s v=" &gt; 51% y &lt; 79%"/>
    <s v="Regular"/>
    <s v="Para el segundo semestre se giró el 77,79% de los compromisos del mismo periodo, que corresponde al normal funcionamiento de la Entidad."/>
    <m/>
    <m/>
    <n v="0.77794102958196654"/>
    <s v="REGULAR"/>
    <m/>
    <m/>
    <m/>
    <m/>
    <m/>
    <m/>
    <m/>
    <m/>
    <m/>
    <m/>
    <m/>
    <m/>
    <m/>
    <m/>
    <m/>
    <m/>
    <n v="0.9"/>
    <n v="11456881239"/>
    <n v="18208798132"/>
    <n v="0.62919480769385683"/>
    <s v=" &gt; 51% y &lt; 79%"/>
    <s v="REGULAR"/>
    <s v="En el primer trimestre se giró el 62,92% de los compromisos del mismo periodo, estos pagos corresponden basicamente a nómina y aportes, servicios públicos y contratistas"/>
    <s v="Por tratarse de pagos correspondientes a nómina y aportes, servicios públicos y contratistas, no es posible generar una acción de mejora toda vez que a medida que se cumplen los tiempos definidos para pago se genera de manera inmediata el giro."/>
    <m/>
    <n v="0.62919480769385683"/>
    <s v="REGULAR"/>
  </r>
  <r>
    <n v="43"/>
    <x v="0"/>
    <s v="Gestión Financiera"/>
    <x v="6"/>
    <x v="1"/>
    <x v="42"/>
    <s v="Que pasivos exigibles (cuentas susceptibles de pago posteriormente)  que Voy a generar"/>
    <x v="0"/>
    <s v="Personal de área_x000a_Herramientas Informáticas, registros"/>
    <n v="1"/>
    <s v="Seguimiento mensual de acuerdo a lo ejecutado"/>
    <s v="Eficacia"/>
    <s v="(Reservas giradas a la fecha / reservas presupuestadas del año anterior)*100"/>
    <s v="Porcentaje"/>
    <s v="Ejecución presupuestal del periodo"/>
    <s v="Trimestral"/>
    <s v="Trimestral"/>
    <s v="&lt;50%"/>
    <s v=" &gt; 51% y &lt; 79%"/>
    <s v="&gt;80 y &lt; 94%"/>
    <s v="&gt;95%"/>
    <s v="Ejecución Presupuestal"/>
    <s v="Profesional Especializado Financiera"/>
    <s v="Profesional Especializado Financiera"/>
    <s v="SHD, Dirección, Subdirección Gestión Corporativa, Oficina Asesora Planeación y SIG"/>
    <n v="1"/>
    <m/>
    <m/>
    <m/>
    <m/>
    <m/>
    <m/>
    <m/>
    <n v="1"/>
    <m/>
    <m/>
    <m/>
    <m/>
    <m/>
    <m/>
    <m/>
    <n v="1"/>
    <n v="22838103428"/>
    <n v="23839401332"/>
    <n v="0.95799819424760713"/>
    <s v="&gt;95%"/>
    <s v="EXCELENTE"/>
    <s v="A 31 de diciembre se cancelarón el 95,80% de las reservas, por lo anterior se generaron $1,001´2 millones de pasivos exigibles."/>
    <m/>
    <m/>
    <n v="0.95799819424760713"/>
    <x v="0"/>
    <n v="1"/>
    <m/>
    <m/>
    <m/>
    <m/>
    <m/>
    <m/>
    <m/>
    <n v="1"/>
    <m/>
    <m/>
    <m/>
    <m/>
    <m/>
    <m/>
    <m/>
    <n v="1"/>
    <n v="22374018239"/>
    <n v="23880767650"/>
    <n v="0.93690531924755782"/>
    <s v="&gt;80 y &lt; 94%"/>
    <s v="BUENO"/>
    <s v="Al termino del tercer trimestre se ha cancelado el 93,69% de las reservas presupuestadas, se espera que en lo que resta del año los pagos superen el 96%. "/>
    <m/>
    <m/>
    <n v="0.93690531924755782"/>
    <x v="2"/>
    <m/>
    <m/>
    <m/>
    <m/>
    <m/>
    <m/>
    <m/>
    <m/>
    <m/>
    <m/>
    <m/>
    <m/>
    <m/>
    <m/>
    <m/>
    <m/>
    <n v="1"/>
    <n v="15018206918"/>
    <n v="23882155649"/>
    <n v="0.62884637127088006"/>
    <s v=" &gt; 51% y &lt; 79%"/>
    <s v="Regular"/>
    <s v="En este primer semestre se ha pagado el 62,88% de las reservas, se espera que en el tercer trimestre del año se cancelé la mayor parte. "/>
    <m/>
    <m/>
    <n v="0.62884637127088006"/>
    <s v="REGULAR"/>
    <m/>
    <m/>
    <m/>
    <m/>
    <m/>
    <m/>
    <m/>
    <m/>
    <m/>
    <m/>
    <m/>
    <m/>
    <m/>
    <m/>
    <m/>
    <m/>
    <n v="1"/>
    <n v="4663487030"/>
    <n v="24031195319"/>
    <n v="0.194059719797328"/>
    <s v="&lt;50%"/>
    <s v="MALO"/>
    <s v="En lo que va corrido del año se ha pagado el 19,41% de las reservas, de acuerdo a los plazos contractuales y teniendo en cuenta  que no se pudo abrir el aplicativo PCT para el 2018, esto  generó que no se pudieran hacer entradas  al almacén y esto impactó en la presentación de cuentas."/>
    <s v="Se espera que en el segundo trimestre del año se cancele más del 80% toda vez que la periocidad de los contratos de las dependencias de la Unidad no supera ese corte. "/>
    <m/>
    <n v="0.194059719797328"/>
    <s v="MALO"/>
  </r>
  <r>
    <n v="44"/>
    <x v="0"/>
    <s v="Gestión Financiera"/>
    <x v="6"/>
    <x v="1"/>
    <x v="43"/>
    <s v="Medir el nivel de disponibidades presupuestales sin comprometer"/>
    <x v="2"/>
    <s v="Personal de área_x000a_Herramientas Informáticas, registros"/>
    <n v="0.15"/>
    <s v="Seguimiento mensual de acuerdo a lo ejecutado"/>
    <s v="Eficacia"/>
    <s v="(CDP pendientes por comprometer/ Total de disponibilidades solicitadas)"/>
    <s v="Porcentaje"/>
    <s v="Ejecución presupuestal del periodo"/>
    <s v="Mensual"/>
    <s v="Trimestral"/>
    <s v="&gt;40%"/>
    <s v=" &gt; 39% y &lt; =26%"/>
    <s v="25% y &lt;16"/>
    <s v="&lt;15%"/>
    <s v="Ejecución Presupuestal"/>
    <s v="Profesional Especializado Financiera"/>
    <s v="Profesional Especializado Financiera"/>
    <s v="Dirección, Subdirección Gestión Corporativa, Oficina Asesora Jurídica y SIG"/>
    <n v="0.15"/>
    <n v="16120534281"/>
    <n v="82117762796"/>
    <n v="0.19630995453501615"/>
    <s v="25% y &lt;16"/>
    <s v="BUENO"/>
    <s v="Con corte al mes de octubre esta pendiente de comprometer el 19,63% de las disponibilidades solicitadas, la mayor parte corresponde a los procesos que estan en curso como estudios y diseños de Ferias, adquisición planta electrica Bosa, mantenimiento de estaciones, construcción de Bellavista y algunos contratos de apoyo. "/>
    <m/>
    <n v="0.15"/>
    <n v="18015734473"/>
    <n v="89934574057"/>
    <n v="0.20032045141595639"/>
    <s v="25% y &lt;16"/>
    <s v="BUENO"/>
    <s v="Para el mes de noviembre esta pendiente de comprometer el 20,03% de las disponibilidades solicitadas, la mayor parte corresponde a los procesos que estan en curso como estudios y diseños de Ferias, adquisición planta electrica Bosa, mantenimiento de estaciones, construcción de Bellavista y algunos contratos de apoyo. "/>
    <m/>
    <n v="0.15"/>
    <n v="0"/>
    <n v="98294768039"/>
    <n v="0"/>
    <s v="&lt;15%"/>
    <s v="EXCELENTE"/>
    <s v="Al finalizar el año las disponibilidades sin comprometer se anulan de oficio conforme a la norma presupuestal, por lo anterior no refleja saldos pendientes de comprometer.  "/>
    <m/>
    <n v="0.13221013531699086"/>
    <n v="0.13221013531699086"/>
    <x v="0"/>
    <n v="0.15"/>
    <n v="7398647607"/>
    <n v="52325447096"/>
    <n v="0.14139673939958722"/>
    <s v="&lt;15%"/>
    <s v="EXCELENTE"/>
    <s v="Al mes de julio esta pendiente de comprometer el 14,14% de las disponibilidades solicitadas,la mayor parte corresponde a los procesos que estan en curso como la adquisición de uniformes, el programa de bienestar, el pago de unas sentecias judiciales por horas extras, La compra de elementos para atención con materiales peligrosos y algunos contratos de apoyo. "/>
    <m/>
    <n v="0.15"/>
    <n v="9459971125"/>
    <n v="62296452560"/>
    <n v="0.1518540901809578"/>
    <s v="&lt;15%"/>
    <s v="EXCELENTE"/>
    <s v="Para el mes de agosto esta pendiente de comprometer el 15,19% de las disponibilidades solicitadas, que corresponde a los procesos que estan en curso como la adquisición de uniformes, el programa de bienestar, La compra de elementos para atención con materiales peligrosos, compra elementos de rescate vehicular y algunos contratos de apoyo. "/>
    <m/>
    <n v="0.15"/>
    <n v="6933721411"/>
    <n v="67022215941"/>
    <n v="0.10345407584111797"/>
    <s v="&lt;15%"/>
    <s v="EXCELENTE"/>
    <s v="Al mes de septiembre esta pendiente de comprometer el 10,35% de las disponibilidades solicitadas, que corresponde a los procesos que estan en curso como La compra de elementos para atención con materiales peligrosos, compra elementos de rescate vehicular, equipos para la atención incendios y algunos contratos de apoyo. "/>
    <m/>
    <n v="0.13223496847388769"/>
    <n v="0.13223496847388769"/>
    <x v="0"/>
    <n v="0.15"/>
    <n v="5088283019"/>
    <n v="28797039623"/>
    <n v="0.1766946563123809"/>
    <s v="&lt;15%"/>
    <s v="EXCELENTE"/>
    <s v="En abril esta pendiente de comprometer el 17,67% de las disponibilidades solicitadas, la mayor parte corresponde a los procesos que estan en curso como Instalación vidrios, servicio de vigilancia, aseo y cafeteria, seguros, control de acceso, suminstro de redes Bosa y capacitación PIC."/>
    <m/>
    <n v="0.15"/>
    <n v="5951177397"/>
    <n v="34397730545"/>
    <n v="0.17301075689323503"/>
    <s v="&lt;15%"/>
    <s v="EXCELENTE"/>
    <s v="Con corte al mes de mayo esta pendiente por comprometer el 17,30% de lo solicitado, la mayor parte corresponde a los procesos que estan en curso como aseo y cafeteria, seguros, control de acceso, capacitación PIC y Dotación."/>
    <m/>
    <n v="0.15"/>
    <n v="5176844010"/>
    <n v="44000607557"/>
    <n v="0.11765392110310582"/>
    <s v="&lt;15%"/>
    <s v="Excelente"/>
    <s v="En el mes de junio esta pendiente de comprometer el 11,77% de las disponibilidades solicitadas,la mayor parte corresponde a los procesos que estan en curso como la adquisición de uniformes, el pago de unas sentecias judiciales por horas extras, Capacitación PIC y algunos contratos de apoyo. "/>
    <m/>
    <n v="0.15578644476957393"/>
    <n v="0.15578644476957393"/>
    <s v="BUENO"/>
    <n v="0.15"/>
    <n v="1480297463"/>
    <n v="10745600297"/>
    <n v="0.13775847063781774"/>
    <s v="&lt;15%"/>
    <s v="Excelente"/>
    <s v="Con corte al mes de enero esta pendiente de comprometer el 13,78% de las disponibilidades solicitadas, esto corresponde adiciones de prestaciones de servicios que se encuentran en tramite."/>
    <m/>
    <n v="0.15"/>
    <n v="1814822990"/>
    <n v="15918086821"/>
    <n v="0.11401012008590049"/>
    <s v="&lt;15%"/>
    <s v="EXCELENTE"/>
    <s v="Al mes de febrero esta pendiente por comprometer el 11,40% de las disponibilidades solicitadas, corresponde algunas prestaciones de servicios, instalación de vidrios y disposición final de polvora entre otros."/>
    <m/>
    <n v="0.15"/>
    <n v="6107008117"/>
    <n v="24031195319"/>
    <n v="0.25412835424676361"/>
    <s v="25% y &lt;16"/>
    <s v="REGULAR"/>
    <s v="Con corte a marzo esta pendiente de comprometer el 25,12% de las disponibilidades solicitadas, la mayor parte corresponde a los procesos que estan en curso como Instalación vidrios, disposición final polvora, control de acceso y vehiculo de incendios."/>
    <s v="Cumplir con los plazos establecidos en los procesos de contratación."/>
    <n v="0.1686323149901606"/>
    <n v="0.1686323149901606"/>
    <s v="BUENO"/>
  </r>
  <r>
    <n v="45"/>
    <x v="0"/>
    <s v="Gestión Financiera"/>
    <x v="6"/>
    <x v="1"/>
    <x v="44"/>
    <s v="Cumplimiento de la ejecución presupuestal asignado a la UAECOB."/>
    <x v="2"/>
    <s v="Personal de área_x000a_Herramientas Informáticas, registros"/>
    <n v="1"/>
    <s v="Seguimiento mensual de acuerdo a lo ejecutado"/>
    <s v="Eficacia"/>
    <s v="(Presupuesto comprometido/Presupuesto asignado*100) "/>
    <s v="Porcentaje"/>
    <s v="Ejecución presupuestal del periodo"/>
    <s v="Mensual"/>
    <s v="Trimestral"/>
    <s v="&lt;50%"/>
    <s v=" &gt; 51% y &lt; 79%"/>
    <s v="&gt;80 y &lt; 99%"/>
    <n v="1"/>
    <s v="Ejecución Presupuestal"/>
    <s v="Profesional Especializado Financiera"/>
    <s v="Profesional Especializado Financiera"/>
    <s v="SHD, Dirección, Subdirección Gestión Corporativa, Oficina Asesora Planeación y SIG"/>
    <n v="1"/>
    <n v="65997228515"/>
    <n v="107117393000"/>
    <n v="0.61612056330571829"/>
    <s v=" &gt; 51% y &lt; 79%"/>
    <s v="REGULAR"/>
    <s v="Al mes de octubre se ha ejecutado el 61,61% del presupuesto, este porcentaje corresponde en su gran mayoria a la contratación de prestación de servicios, nómina y aportes, servicios públicos, la adición al contrato del paquete integral de seguros, disposición final polvora, vehiculo de incendios, vigilancia, suministro de redes Bosa, Capacitación PIC, Adición de vehiculos operativos, adquisición uniformes, programa de bienestar y suministro de gasolina, entre otras.   "/>
    <m/>
    <n v="1"/>
    <n v="71918839584"/>
    <n v="107117393000"/>
    <n v="0.6714020717811906"/>
    <s v=" &gt; 51% y &lt; 79%"/>
    <s v="REGULAR"/>
    <s v="Con corte al mes de noviembre se ha ejecutado el 67,14% del presupuesto, este porcentaje corresponde en su gran mayoria a la contratación de prestación de servicios, nómina y aportes, servicios públicos, la adición al contrato del paquete integral de seguros, disposición final polvora, vehiculo de incendios, vigilancia, suministro de redes Bosa, Capacitación PIC, Adición de vehiculos operativos, adquisición uniformes, programa de bienestar y suministro de gasolina, entre otros contratos de apoyo.   "/>
    <m/>
    <n v="1"/>
    <n v="98294768039"/>
    <n v="107117393000"/>
    <n v="0.91763592527872673"/>
    <s v="&gt;80 y &lt; 99%"/>
    <s v="BUENO"/>
    <s v="La ejecución presupuestal para la vigencia 2018 apenas alcanzó el 91.76%, una buena parte de los saldos se generaron en inversión, otra parte en gastos generales y una proporción alta por los cargos vacantes de planta."/>
    <m/>
    <n v="0.73505285345521187"/>
    <n v="0.73505285345521187"/>
    <x v="1"/>
    <n v="1"/>
    <n v="44926799489"/>
    <n v="107117393000"/>
    <n v="0.41941647598723769"/>
    <s v="&lt;50%"/>
    <s v="MALO"/>
    <s v="La ejecución presupuestal a julio corresponde en su gran mayoria a la contratación de prestación de servicios, nómina y aportes, servicios públicos, la adición al contrato del paquete integral de seguros, disposición final polvora, vehiculo de incendios, vigilancia, suministro de redes Bosa y Capacitación PIC, entre otras."/>
    <m/>
    <n v="1"/>
    <n v="52836481435"/>
    <n v="107117393000"/>
    <n v="0.49325772365464493"/>
    <s v="&lt;50%"/>
    <s v="MALO"/>
    <s v="Con corte al mes de agosto se ha ejecutado el 49,33% del presupuesto, este porcentaje corresponde en gran parte a la contratación de prestación de servicios, nómina y aportes, servicios públicos, la adición al contrato del paquete integral de seguros, disposición final polvora, vehiculo de incendios, vigilancia, suministro de redes Bosa, Capacitación PIC, Adición de vehiculos operativos y suministro de gasolina, entre otras.   "/>
    <m/>
    <n v="1"/>
    <n v="60088494530"/>
    <n v="107117393000"/>
    <n v="0.56095926951844322"/>
    <s v=" &gt; 51% y &lt; 79%"/>
    <s v="REGULAR"/>
    <s v="Para el mes de septiembre se ha ejecutado el 56,10% del presupuesto, este porcentaje corresponde en su gran mayoria a la contratación de prestación de servicios, nómina y aportes, servicios públicos, la adición al contrato del paquete integral de seguros, disposición final polvora, vehiculo de incendios, vigilancia, suministro de redes Bosa, Capacitación PIC, Adición de vehiculos operativos, adquisición uniformes, programa de bienestar y suministro de gasolina, entre otras.   "/>
    <m/>
    <n v="0.49121115638677521"/>
    <n v="0.49121115638677521"/>
    <x v="4"/>
    <n v="1"/>
    <n v="23708756604"/>
    <n v="107117393000"/>
    <n v="0.22133433180174578"/>
    <s v="&lt;50%"/>
    <s v="MALO"/>
    <s v="Con corte al mes de abril se ha ejecutado el 22,13% presupuestalmente, la mayor parte corresponde a la contratación de prestación de servicios, nómina y aportes, servicios públicos, disposición final polvora y vehiculo de incendios; y por efecto de la reducción presupuestal de $1.400´8 millones."/>
    <m/>
    <n v="1"/>
    <n v="28446553148"/>
    <n v="107117393000"/>
    <n v="0.26556427813735162"/>
    <s v="&lt;50%"/>
    <s v="MALO"/>
    <s v="Al mes de mayo se ha ejecutado el 26,56% del presupueso, la mayor parte corresponde a la contratación de prestación de servicios, nómina y aportes, servicios públicos, disposición final polvora, vehiculo de incendios, vigilancia y suministro de redes Bosa."/>
    <m/>
    <n v="1"/>
    <n v="38823763547"/>
    <n v="107117393000"/>
    <n v="0.36244126616300304"/>
    <s v="&lt;50%"/>
    <s v="MALO"/>
    <s v="Para el mes de junio se ha ejecutado apenas el 36,24% del presupuesto, este porcentaje corresponde en su gran mayoria a la contratación de prestación de servicios, nómina y aportes, servicios públicos, la adición al contrato del paquete integral de seguros, disposición final polvora, vehiculo de incendios, vigilancia y suministro de redes Bosa."/>
    <m/>
    <n v="0.28311329203403351"/>
    <n v="0.28311329203403351"/>
    <s v="MALO"/>
    <n v="1"/>
    <n v="9265302834"/>
    <n v="108525393000"/>
    <n v="8.5374515381851687E-2"/>
    <s v="&lt;50%"/>
    <s v="MALO"/>
    <s v="En este mes la totalidad de la ejecución corresponde a nómina, servicios públicos y prestaciones de servicios."/>
    <m/>
    <n v="1"/>
    <n v="14103263831"/>
    <n v="108525393000"/>
    <n v="0.12995358451270478"/>
    <s v="&lt;50%"/>
    <s v="MALO"/>
    <s v="La ejecución presupuestal a febrero corresponde la mayor parte a los gastos de nómina, servicios públicos y prestación de servicios. "/>
    <m/>
    <n v="1"/>
    <n v="18208798132"/>
    <n v="108525393000"/>
    <n v="0.16778375667342665"/>
    <s v="&lt;50%"/>
    <s v="MALO"/>
    <s v="En el primer trimestre se ha ejecutado apenas el 16,78% del presupuesto, esto corresponde a contratación de prestación de servicios, nómina y aportes, servicios públicos y unos contratos de apoyo."/>
    <s v="Dar estricto cumplimiento al Plan Anual de Adquisiciones."/>
    <n v="0.1277039521893277"/>
    <n v="0.1277039521893277"/>
    <s v="MALO"/>
  </r>
  <r>
    <n v="46"/>
    <x v="0"/>
    <s v="Gestión Administrativa"/>
    <x v="6"/>
    <x v="0"/>
    <x v="45"/>
    <s v="Cumplir con la transferencia primaria al archivo central de acuerdo al tiempo de retención de la documentación de la UAECOB"/>
    <x v="4"/>
    <s v="Personal y tecnológicos"/>
    <s v="Por Demanda"/>
    <s v="final de cada año"/>
    <s v="Eficacia"/>
    <s v="(Número de Transferencias realizadas / Número Transferencias programadas)*100"/>
    <s v="Porcentaje"/>
    <s v="Archivos de gestión de cada Área"/>
    <s v="Anual"/>
    <s v="Anual (trimestre posterior a la recolección)"/>
    <s v=" &lt; = 50%"/>
    <s v="&gt; 50% y &lt; =80%"/>
    <s v="&gt;81% y &lt; 100%"/>
    <n v="1"/>
    <s v="Gestión Documental"/>
    <s v="Técnico de Gestión Documental"/>
    <s v="Coordinador de Gestión Documental"/>
    <s v="Oficina Asesora de Planeación, Sistema Integrado de Gestión y Dirección"/>
    <s v="Por Demanda"/>
    <m/>
    <m/>
    <m/>
    <m/>
    <m/>
    <m/>
    <m/>
    <s v="Por Demanda"/>
    <m/>
    <m/>
    <m/>
    <m/>
    <m/>
    <m/>
    <m/>
    <s v="Por Demanda"/>
    <s v="35"/>
    <s v="35"/>
    <n v="1"/>
    <s v="&gt;"/>
    <s v="EXCELENTE"/>
    <s v="Las Transferencias  Documentales Primarias numero 9   se adelantaron conforme al cronograma establecido para el  2018 y se dio cumplimiento con el  procedimiento establecido . _x000a_Se cuenta con las actas de  reunión y memorando de transferencia de cada una de las Dependencias de la Entidad._x000a_En total se transfirieron al Archivo Central 260 Cajas X-200 que contienen 1896 carpetas, lo que corresponde a  65 metros lineales de archivo."/>
    <m/>
    <m/>
    <n v="1"/>
    <x v="0"/>
    <s v="Por Demanda"/>
    <m/>
    <m/>
    <m/>
    <m/>
    <m/>
    <m/>
    <m/>
    <s v="Por Demanda"/>
    <m/>
    <m/>
    <m/>
    <m/>
    <m/>
    <m/>
    <m/>
    <s v="Por Demanda"/>
    <m/>
    <m/>
    <m/>
    <m/>
    <m/>
    <m/>
    <m/>
    <m/>
    <s v="No aplica"/>
    <x v="1"/>
    <m/>
    <m/>
    <m/>
    <m/>
    <m/>
    <m/>
    <m/>
    <m/>
    <m/>
    <m/>
    <m/>
    <m/>
    <m/>
    <m/>
    <m/>
    <m/>
    <s v="No aplica"/>
    <s v="No aplica"/>
    <s v="No aplica"/>
    <s v="No aplica"/>
    <s v="No aplica"/>
    <s v="No aplica"/>
    <s v="No aplica"/>
    <m/>
    <m/>
    <s v="No aplica"/>
    <s v="No aplica"/>
    <m/>
    <m/>
    <m/>
    <m/>
    <m/>
    <m/>
    <m/>
    <m/>
    <m/>
    <m/>
    <m/>
    <m/>
    <m/>
    <m/>
    <m/>
    <m/>
    <s v="No aplica"/>
    <s v="No aplica"/>
    <s v="No aplica"/>
    <s v="No aplica"/>
    <s v="No aplica"/>
    <s v="No aplica"/>
    <s v="No aplica"/>
    <m/>
    <m/>
    <s v="No aplica"/>
    <s v="No aplica"/>
  </r>
  <r>
    <n v="47"/>
    <x v="0"/>
    <s v="Gestión de Infraestructura"/>
    <x v="6"/>
    <x v="0"/>
    <x v="46"/>
    <s v="Evaluar el nivel de atención frente a las necesidades locativas."/>
    <x v="2"/>
    <s v="Físicos y humanos del Área de infraestructura"/>
    <n v="0.8"/>
    <s v="Cortes mensuales durante el año, evaluando solicitudes atendidas y pendientes."/>
    <s v="Eficacia"/>
    <s v="(Mantenimiento de locativas atendidas/ Necesidades identificadas)*100"/>
    <s v="Porcentaje"/>
    <s v="Las solicitudes que nos hacen a través del correo y la información  reportada tiene como fundamento las actas de obra, la programación y priorización de la inversión, además de la atención de urgencias."/>
    <s v="Mensual"/>
    <s v="Mensual"/>
    <s v="&lt;50%"/>
    <s v="&gt;50% Y &lt;70%"/>
    <s v="&gt;70% Y &lt;=80%"/>
    <s v="&gt; 80"/>
    <s v="Área de Infraestructura"/>
    <s v="Apoyo de Infraestructura"/>
    <s v="Coordinador de Infraestructura"/>
    <s v="Subdirección de Gestión Corporativa, Oficina Asesora de Planeación "/>
    <n v="0.8"/>
    <n v="36"/>
    <n v="41"/>
    <n v="0.87804878048780488"/>
    <s v="&gt; 80"/>
    <s v="EXCELENTE"/>
    <s v="Se cumple con la mayoria de solicitudes recibidas en el correo"/>
    <s v="Completar las solicitudes faltantes para lograr un mayor desempeño."/>
    <n v="0.8"/>
    <n v="28"/>
    <n v="47"/>
    <n v="0.5957446808510638"/>
    <s v="&gt;50% Y &lt;70%"/>
    <s v="REGULAR"/>
    <s v="Se reduce las solicides atendiedas por falta de personal en el area de infraestructura"/>
    <s v="Tratar de cumplir con las emergencias de tipo 1  de las solicitudes recibidas en locativas y atender de manera gradual las  pendientes."/>
    <n v="0.8"/>
    <n v="22"/>
    <n v="28"/>
    <n v="0.7857142857142857"/>
    <s v="&gt;70% Y &lt;=80%"/>
    <s v="BUENO"/>
    <s v="Se tiene una mayor atencion para las solicitudes recibidas, aun  con la falta de personal  se estan atendiendo   casi en su totalidad."/>
    <s v="Desplazar al personal de infraestructura para atencion de la totalidad de solicitudes recibidas."/>
    <n v="0.75316924901771809"/>
    <n v="0.75316924901771809"/>
    <x v="3"/>
    <n v="0.8"/>
    <n v="11"/>
    <n v="24"/>
    <n v="0.45833333333333331"/>
    <s v="&lt;50%"/>
    <s v="MALO"/>
    <s v="Se da atencion  a emergencias prioritarias, ya que los contratos del personal  de infraestructura finalizan, por tal motivo se atiendes las solicitudes mas urgentes con el personal que aun cuenta con contrato."/>
    <s v="se informa a  la subdireccion de gestion corporativa sobre los contratos que finalizan, para dar prioridad sobre estos y agilizar nuevamente la contratacion."/>
    <n v="0.8"/>
    <n v="13"/>
    <n v="22"/>
    <n v="0.59090909090909094"/>
    <s v="&gt;50% Y &lt;70%"/>
    <s v="REGULAR"/>
    <s v="Se da atencion  a emergencias prioritarias, por tal motivo se atienden as solicitudes mas urgentes con el personal que aun cuenta con contrato."/>
    <s v="La contratacion de personal que se encarga de la atencion de solicitudes locativas baja al 80%, por tal motivo se da prioridad a solicitudes de mayor urgencia."/>
    <n v="0.8"/>
    <n v="18"/>
    <n v="29"/>
    <n v="0.62068965517241381"/>
    <s v="&gt;50% Y &lt;70%"/>
    <s v="REGULAR"/>
    <s v="Se da atencion  a emergencias prioritarias, por tal motivo se atienden las solicitudes mas urgentes con el personal que aun cuenta con contrato."/>
    <s v="La contratacion de personal que se encarga de la atencion de solicitudes locativas baja al 80%, por tal motivo se da prioridad a solicitudes de mayor urgencia."/>
    <n v="0.55664402647161271"/>
    <n v="0.55664402647161271"/>
    <x v="3"/>
    <n v="0.8"/>
    <n v="23"/>
    <n v="31"/>
    <n v="0.74193548387096775"/>
    <s v="&gt;70% Y &lt;=80%"/>
    <s v="BUENO"/>
    <s v="Se evidencia una tendencia a mejorar el desempeño y seguir con este record normal de nuestra área."/>
    <s v="Realizar análisis de las solicitudes faltantes"/>
    <n v="0.8"/>
    <n v="27"/>
    <n v="32"/>
    <n v="0.84375"/>
    <s v="&gt; 80"/>
    <s v="EXCELENTE"/>
    <s v="Se está cumpliendo con la mayoría de las solicitudes hechas"/>
    <s v="Realizar análisis de las solicitudes faltantes"/>
    <n v="0.8"/>
    <n v="11"/>
    <n v="15"/>
    <n v="0.73333333333333328"/>
    <s v="&gt;70% Y &lt;=80%"/>
    <s v="BUENO"/>
    <s v="Se evidencia una tendencia a mejorar el desempeño y seguir con este record normal de nuestra área."/>
    <s v="completar las solicitudes que están pendientes para lograr un mejor indicador "/>
    <n v="0.7730062724014336"/>
    <n v="0.7730062724014336"/>
    <s v="BUENO"/>
    <n v="0.8"/>
    <n v="13"/>
    <n v="13"/>
    <n v="1"/>
    <s v="&gt; 80"/>
    <s v="Excelente"/>
    <s v="Se evidencia una tendencia a mejorar el desempeño y seguir con este record normal de nuestra área."/>
    <m/>
    <n v="0.8"/>
    <n v="22"/>
    <n v="24"/>
    <n v="0.91666666666666663"/>
    <s v="&gt; 80"/>
    <s v="EXCELENTE"/>
    <s v="Se está cumpliendo con la mayoría de las solicitudes hechas"/>
    <s v="Realizar análisis de solicitudes"/>
    <n v="0.8"/>
    <n v="12"/>
    <n v="24"/>
    <n v="0.5"/>
    <s v="&gt;50% Y &lt;70%"/>
    <s v="REGULAR"/>
    <s v="Se presentan solicitudes que aún se están desarrollando "/>
    <s v="Completar las solicitudes que están pendientes para lograr un mejor indicador "/>
    <n v="0.80555555555555547"/>
    <n v="0.80555555555555547"/>
    <s v="EXCELENTE"/>
  </r>
  <r>
    <n v="48"/>
    <x v="0"/>
    <s v="Gestión Administrativa"/>
    <x v="6"/>
    <x v="0"/>
    <x v="47"/>
    <s v="Realizar seguimiento a los documentos que se envían por correspondencia externa que son entregados de manera oportuna por la mensajería contratada"/>
    <x v="5"/>
    <s v="Personal y tecnológico"/>
    <n v="1"/>
    <s v="Se recolecta la información diariamente, cuando se entrega la correspondencia externa"/>
    <s v="Eficacia"/>
    <s v="Número de documentos entregados por los mensajeros de manera externa en el periodo/número total de documentos relacionados en la planilla de correspondencia en el periodo*100"/>
    <s v="Porcentaje"/>
    <s v="Planilla de comunicaciones oficiales enviadas"/>
    <s v="Mensual"/>
    <s v="Mensual"/>
    <s v="&lt;50%"/>
    <s v="&gt;50 y &lt;80%"/>
    <s v=" =80 Y &lt;95"/>
    <s v="&gt;95%"/>
    <s v="Área Administrativa"/>
    <s v="Auxiliar Administrativo"/>
    <s v="Coordinador Área Administrativa"/>
    <s v="Todas las Áreas de la UAE Cuerpo Oficial de Bomberos"/>
    <n v="1"/>
    <n v="1117"/>
    <n v="1204"/>
    <n v="0.92774086378737541"/>
    <s v=" =80 Y &lt;95"/>
    <s v="BUENO"/>
    <s v="Las comunicaciones oficiales entregadas por la empresa- 4-72 en el mes de  Octubre de 2018 fueron  1204 de las cuales se devolvieron 87  equivalentes a un 7.2 %  la razón de estas devoluciones basicamente son: cambios en direccion del destinatario, domicilio o direccion del establecimiento cerrados, direccion incorrecta o porque no se alcanzo a entregar en horarios de oficina por recorridos muy largos. Se entregaron efectivamente 1117 documentos, correspondientes a un 92.8 %."/>
    <s v="Antes de planillar las entregas al motorizado verificar datos del destinatario con enfasis en la dirección. "/>
    <n v="1"/>
    <n v="1061"/>
    <n v="1207"/>
    <n v="0.87903893951946976"/>
    <s v=" =80 Y &lt;95"/>
    <s v="BUENO"/>
    <s v="Las comunicaciones oficiales entregadas por la empresa- 4-72 en el mes de  Noviembre de 2018 fueron  1207 se produjeron 146 devoluciones equivalentes a un 12% , la razón de estas devoluciones basicamente son: cambios en direccion del destinatario, domicilio o direccion del establecimiento cerrados, direccion incorrecta o porque no se alcanzo a entregar en horarios de oficina por recorridos muy largos. Se entregaron efectivamente 1061 documentos, correspondientes a un 88%."/>
    <s v="Antes de planillar las entregas al motorizado verificar datos del destinatario con enfasis en la dirección. "/>
    <n v="1"/>
    <n v="1103"/>
    <n v="1221"/>
    <n v="0.90335790335790334"/>
    <s v=" =80 Y &lt;95"/>
    <s v="BUENO"/>
    <s v="Las comunicaciones oficiales entregadas por la empresa- 4-72 en el mes de  Diciembre de 2018 fueron  1221 se produjeron 118 devoluciones equivalentes a un 10% , la razón de estas devoluciones basicamente son: cambios en direccion del destinatario, domicilio o direccion del establecimiento cerrados, direccion incorrecta o porque no se alcanzo a entregar en horarios de oficina por recorridos muy largos. Se entregaron efectivamente 1103 documentos, correspondientes a un 90%. "/>
    <m/>
    <n v="0.90337923555491617"/>
    <n v="0.90337923555491617"/>
    <x v="3"/>
    <n v="1"/>
    <n v="664"/>
    <n v="800"/>
    <n v="0.83"/>
    <s v=" =80 Y &lt;95"/>
    <s v="BUENO"/>
    <s v="De un total de 800 documentos despachados para entrega en el mes de Julio de 2018, se produjeron 136 devoluciones durante el mismo, equivalentes a un  17% que fueron comunicaciones devueltas sin tramite por diferentes razones, a saber: cambios en direccion del destinatario, domicilio o direccion del establecimiento cerrados, direccion incorrecta o porque no se alcanzo a entregar en horarios de oficina por recorridos muy largos."/>
    <s v="Antes de la repartición, verificar  dirección de correspondencia para no presentar tantas  devoluciones,aunque al final toda la correspondencia fue entregada, previas correcciones de lo descrito anteriormente. "/>
    <n v="1"/>
    <n v="553"/>
    <n v="610"/>
    <n v="0.90655737704918038"/>
    <s v=" =80 Y &lt;95"/>
    <s v="BUENO"/>
    <s v="De un total de 610  documentos despachados para entrega en el mes de Agosto de 2018, se produjeron 57 devoluciones durante el mismo, equivalentes a un  9.5% que fueron comunicaciones devueltas sin tramite por diferentes razones, a saber: cambios en direccion del destinatario, domicilio o direccion del establecimiento cerrados, direccion incorrecta o porque no se alcanzo a entregar en horarios de oficina por recorridos muy largos."/>
    <s v="Antes de la repartición, verificar  dirección de correspondencia para no presentar tantas  devoluciones ,aunque al final toda la correspondencia fue entregada, previas correcciones de lo descrito anteriormente."/>
    <n v="1"/>
    <n v="706"/>
    <n v="782"/>
    <n v="0.90281329923273657"/>
    <s v=" =80 Y &lt;95"/>
    <s v="BUENO"/>
    <s v="De un total de 782 documentos despachados para entrega en el mes de Junio de 2018, se produjeron 76 devoluciones durante el mismo, equivalentes a un  9,4% que fueron comunicaciones devueltas sin tramite por diferentes razones, a saber: cambios en direccion del destinatario, domicilio o direccion del establecimiento cerrados, direccion incorrecta o porque no se alcanzo a entregar en horarios de oficina por recorridos muy largos."/>
    <s v="Antes de la repartición, verificar  dirección de correspondencia para no presentar tantas  devoluciones "/>
    <n v="0.87979022542730556"/>
    <n v="0.87979022542730556"/>
    <x v="2"/>
    <n v="1"/>
    <n v="1380"/>
    <n v="2263"/>
    <n v="0.60980998674326115"/>
    <s v="&lt;80%"/>
    <s v="REGULAR"/>
    <s v="los documentos despachados  por la empresa REDEX S.A.S.para entrega en el mes de  Enero de 2018, fueron  2263 se produjeron 883 devoluciones durante el mismo, equivalentes a un 39% que fueron comunicaciones devueltas sin tramite por diferentes razones, a saber: cambios en direccion del destinatario, domicilio o direccion del establecimiento cerrados, direccion incorrecta o porque no se alcanzo a entregar en horarios de oficina por recorridos muy largos. Se entregaron efectivamente 1380 documentos, correspondientes a un 61%."/>
    <s v="Antes de la repartición, verificar  dirección de correspondencia para no presentar tantas  devoluciones "/>
    <n v="0.95"/>
    <n v="810"/>
    <n v="934"/>
    <n v="0.86723768736616702"/>
    <s v="&gt;80%"/>
    <s v="BUENO"/>
    <s v="Para el mes de febrero del año 2018, las entregas de la empresa REDEX S.A.S. con tres motorizados fueron 934; se presento una disminución en el volumen de documentos producidos del 158% con respecto al mes inmediatamente anterior._x000a__x000a_Se presentaron 124 devoluciones, equivalentes a un 13,3 %; que fueron comunicaciones devueltas sin tramite por diferentes razones, a saber: cambios en direccion del destinatario, domicilio o direccion del establecimiento cerrados, direccion incorrecta o porque no se alcanzo a entregar en horarios de oficina por recorridos muy largos. Presentandose una variación de veintiseis (26) puntos en baja con respecto al mes de enero de 2018."/>
    <s v="Antes de la repartición, verificar  dirección de correspondencia para no presentar tantas  devoluciones "/>
    <n v="0.95"/>
    <n v="1025"/>
    <n v="1116"/>
    <n v="0.91800000000000004"/>
    <s v="&gt;80%"/>
    <s v="BUENO"/>
    <s v="De un total de 1.116 documentos despachados para entrega en el mes de Marzo de 2018, se produjeron 91 devoluciones durante el mismo, equivalentes a un  8% que fueron comunicaciones devueltas sin tramite por diferentes razones, a saber: cambios en direccion del destinatario, domicilio o direccion del establecimiento cerrados, direccion incorrecta o porque no se alcanzo a entregar en horarios de oficina por recorridos muy largos."/>
    <s v="Antes de la repartición, verificar  dirección de correspondencia para no presentar tantas  devoluciones "/>
    <n v="0.79834922470314273"/>
    <n v="0.79834922470314273"/>
    <s v="BUENO"/>
    <n v="0.95"/>
    <n v="1380"/>
    <n v="2263"/>
    <n v="0.60980998674326115"/>
    <s v="&lt;80%"/>
    <s v="REGULAR"/>
    <s v="los documentos despachados  por la empresa REDEX S.A.S.para entrega en el mes de  Enero de 2018, fueron  2263 se produjeron 883 devoluciones durante el mismo, equivalentes a un 39% que fueron comunicaciones devueltas sin tramite por diferentes razones, a saber: cambios en direccion del destinatario, domicilio o direccion del establecimiento cerrados, direccion incorrecta o porque no se alcanzo a entregar en horarios de oficina por recorridos muy largos. Se entregaron efectivamente 1380 documentos, correspondientes a un 61%."/>
    <s v="Antes de la repartición, verificar  dirección de correspondencia para no presentar tantas  devoluciones "/>
    <n v="0.95"/>
    <n v="810"/>
    <n v="934"/>
    <n v="0.86723768736616702"/>
    <s v="&gt;80%"/>
    <s v="BUENO"/>
    <s v="Para el mes de febrero del año 2018, las entregas de la empresa REDEX S.A.S. con tres motorizados fueron 934; se presento una disminución en el volumen de documentos producidos del 158% con respecto al mes inmediatamente anterior._x000a__x000a_Se presentaron 124 devoluciones, equivalentes a un 13,3 %; que fueron comunicaciones devueltas sin tramite por diferentes razones, a saber: cambios en direccion del destinatario, domicilio o direccion del establecimiento cerrados, direccion incorrecta o porque no se alcanzo a entregar en horarios de oficina por recorridos muy largos. Presentandose una variación de veintiseis (26) puntos en baja con respecto al mes de enero de 2018."/>
    <s v="Antes de la repartición, verificar  dirección de correspondencia para no presentar tantas  devoluciones "/>
    <n v="0.95"/>
    <n v="1025"/>
    <n v="1116"/>
    <n v="0.91800000000000004"/>
    <s v="&gt;80%"/>
    <s v="BUENO"/>
    <s v="De un total de 1.116 documentos despachados para entrega en el mes de Marzo de 2018, se produjeron 91 devoluciones durante el mismo, equivalentes a un  8% que fueron comunicaciones devueltas sin tramite por diferentes razones, a saber: cambios en direccion del destinatario, domicilio o direccion del establecimiento cerrados, direccion incorrecta o porque no se alcanzo a entregar en horarios de oficina por recorridos muy largos."/>
    <s v="Antes de la repartición, verificar  dirección de correspondencia para no presentar tantas  devoluciones "/>
    <n v="0.79834922470314273"/>
    <n v="0.79834922470314273"/>
    <s v="REGULAR"/>
  </r>
  <r>
    <n v="49"/>
    <x v="0"/>
    <s v="Gestión Administrativa"/>
    <x v="6"/>
    <x v="0"/>
    <x v="48"/>
    <s v="Evaluar el incumplimiento en el manejo de inventarios del personal retirado"/>
    <x v="0"/>
    <s v="Humanos y tecnológicos"/>
    <n v="1"/>
    <s v="Final de cada período, después del retiro de funcionarios con  inventario a cargo. "/>
    <s v="Eficacia"/>
    <s v="(Número de personas retiradas en el periodo con inventario a cargo / Número personas retiradas en el periodo)*100"/>
    <s v="Porcentaje"/>
    <s v="Sistema PCT"/>
    <s v="Trimestral"/>
    <s v="Trimestral"/>
    <s v="&lt;50%"/>
    <s v=" &gt; 51% y &lt; 79%"/>
    <s v="&gt;80 y &lt; 94%"/>
    <s v="&gt;95%"/>
    <s v="Área de Compras seguros e inventarios"/>
    <s v="Apoyo profesional"/>
    <s v="Coordinador de Compras Seguros e Inventarios"/>
    <s v="Área de Compras Seguros e Inventarios, la Subdirección de Gestión Corporativa, Oficina asesora de Planeación  y Dirección"/>
    <n v="1"/>
    <m/>
    <m/>
    <m/>
    <m/>
    <m/>
    <m/>
    <m/>
    <n v="1"/>
    <m/>
    <m/>
    <m/>
    <m/>
    <m/>
    <m/>
    <m/>
    <n v="1"/>
    <n v="22"/>
    <n v="22"/>
    <n v="1"/>
    <s v="&gt;95%"/>
    <s v="EXCELENTE"/>
    <s v=" Se genera paz y salvos cumpliendo en un 100% a los contratistas y funcionarios de la Entidad que tenían a su cargo bienes de inventarios."/>
    <m/>
    <m/>
    <n v="1"/>
    <x v="0"/>
    <n v="1"/>
    <m/>
    <m/>
    <m/>
    <m/>
    <m/>
    <m/>
    <m/>
    <n v="1"/>
    <m/>
    <m/>
    <m/>
    <m/>
    <m/>
    <m/>
    <m/>
    <n v="1"/>
    <n v="12"/>
    <n v="12"/>
    <n v="1"/>
    <s v="&gt;95%"/>
    <s v="EXCELENTE"/>
    <s v="Los trámites relacionados con la expedición de los paz y salvos del personal retirado de la Unidad, son atendidos en su totalidad debido a la correcta aplicación del procedimiento, el cual consiste en que cada solicitud debe radicarse con la exactitud de los datos de lo contrario, es devuelta."/>
    <m/>
    <m/>
    <n v="1"/>
    <x v="0"/>
    <m/>
    <m/>
    <m/>
    <m/>
    <m/>
    <m/>
    <m/>
    <m/>
    <m/>
    <m/>
    <m/>
    <m/>
    <m/>
    <m/>
    <m/>
    <m/>
    <n v="1"/>
    <n v="73"/>
    <n v="73"/>
    <n v="1"/>
    <s v="&gt;95%"/>
    <s v="Excelente"/>
    <s v="Los trámites relacionados con la expedición de los paz y salvos del personal retirado de la Unidad, son atendidos en su totalidad debido a la correcta aplicación del procedimiento, el cual consiste en que cada solicitud debe radicarse con la exactitud de los datos de lo contrario, es devuelta."/>
    <m/>
    <m/>
    <n v="1"/>
    <s v="EXCELENTE"/>
    <m/>
    <m/>
    <m/>
    <m/>
    <m/>
    <m/>
    <m/>
    <m/>
    <m/>
    <m/>
    <m/>
    <m/>
    <m/>
    <m/>
    <m/>
    <m/>
    <n v="1"/>
    <n v="130"/>
    <n v="130"/>
    <n v="1"/>
    <s v="&gt;95%"/>
    <s v="EXCELENTE"/>
    <s v="Se logra el 100% debido a que se generan todos los paz y salvo requeridos por los funcionarios en estado de retiro."/>
    <m/>
    <m/>
    <n v="1"/>
    <s v="EXCELENTE"/>
  </r>
  <r>
    <n v="50"/>
    <x v="3"/>
    <s v="Gestión Integral de Vehículos y Equipos"/>
    <x v="7"/>
    <x v="0"/>
    <x v="49"/>
    <s v="Verificar mensualmente la Disponibilidad del parque automotor de *primera respuesta  para la atención de incidentes y emergencias en la ciudad."/>
    <x v="2"/>
    <s v="*Personal_x000a_*Físicos_x000a_*Tecnológicos "/>
    <n v="0.75"/>
    <s v="Durante el proceso y monitoreo de la disponibilidad de vehículos."/>
    <s v="Eficiencia"/>
    <s v="PROMEDIO (Total de vehículos disponibles de 1ra respuesta para la atención/ total de vehículos existentes de 1ra respuesta para la atención)*100"/>
    <s v="Porcentaje"/>
    <s v="Base de datos (Control líder del Parque automotor)"/>
    <s v="Monitoreo Diario"/>
    <s v="Mensual"/>
    <s v="&lt;29%"/>
    <s v="(&gt; 30% y &lt;59%)"/>
    <s v="(&gt; 60% y &lt;89%)"/>
    <s v="&gt;90%"/>
    <s v="PARQUE AUTOMOTOR"/>
    <s v="LIDER DEL PARQUE AUTOMOTOR"/>
    <s v="LIDER DEL PARQUE AUTOMOTOR_x000a_SUBDIRECTOR LOGISTICA"/>
    <s v="SUBDIRECCION LOGISTICA_x000a_DIRECCION_x000a_SUBDIRECCION OPERATIVA_x000a_PLANEACION"/>
    <n v="0.75"/>
    <n v="37.78"/>
    <n v="52"/>
    <n v="0.72653846153846158"/>
    <s v="&lt;"/>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_x000a__x000a_Las maquinas extintoras cuentan con equipos en el IMER (Incendios, Matpel, Emergencias, Rescate) en cumpliendo a la misionalidad de la Entidad._x000a__x000a_De acuerdo a la reciente adquisicion de maquinas extintoras,  a la fecha se cuenta con 52 vehículos de primera respuesta y a disposicion de la Subdireccion Logistica / Subdireccion operativa ._x000a__x000a_El 73 % de los vehículos de primera respuesta estuvieron  disponibles con un indicador de Desempeño Bueno. No se logró alcanzar la meta propuesta del 75% de disponibilidad debido a que constantemente el Parque Automotor presenta daños imprevistos en sus vehiculos, que requieren de mantenimientos correctivos de caracter urgente, los cuales, afectan directamente la disponibilidad.  Es preciso reforzar los temas de los vehiculos en los talleres por parte de las aseguradoras ya que en promedio al mes se tienen Dos (2) vehiculos para reparacion por este concepto._x000a__x000a_Por otra parte,  la disponibilidad vehicular siempre ha estado brindando la atención oportuna a las emergencias presentadas en cumplimiento de la misionalidad de la UAECOB. La entidad tiene programada para el siguiente mes la entrega de los vehiculos nuevos. _x000a__x000a_El indicador  se mantiene estable para este periodo en consideración a los meses anteriores cumpliendo con relacion al periodo anterior._x000a__x000a_Es de manifestar que el Parque  Automotor de la UAECOB  cuenta con una importante cantidad de maquinas con una vida de servicio elevada en consideracion a su modelo de fabricación;  se tienen en uso  2 carrotanques del año 1999, otros 3 carrotanques son modelos entre el 2010 y 2012,  se cuenta con 7 maquinas extintoras  modelo 1998, una modelo 2003 y   19 maquinas extintoras con modelos entre los años 2007 y 2012, lo que nos da un total de 32 vehículos con una vida de servicio muy alta lo que genera un riesgo para la dispopniblidad vehicular._x000a_   _x000a_Se cuenta con 67 maquinas de primera respuesta sin embargo tenemos: 1)   nueve (9)  Maquinas transito Libre - sin placa, 2) la maquina  ME17 esta Fuera de servicio por investigacion disciplinaria. 3) Las maquinas  ME02, ME18 y ME19 estan fuera de servicio por el costo muy elevado de las reparaciones  y 3) en promedio 2 de los equipos del parque automotor estan en tratamiento de Siniestros._x000a_TOTAL VEHICULOS EFECTIVOS MES OCTUBRE: 52_x000a__x000a_"/>
    <m/>
    <n v="0.75"/>
    <n v="34.83"/>
    <n v="55"/>
    <n v="0.63327272727272721"/>
    <s v="&lt;"/>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_x000a__x000a_Las maquinas extintoras cuentan con equipos en el IMER (Incendios, Matpel, Emergencias, Rescate) en cumpliendo a la misionalidad de la Entidad._x000a__x000a_De acuerdo a la reciente adquisicion de maquinas extintoras,  a la fecha se cuenta con 55 vehículos de primera respuesta y a disposicion de la Subdireccion Logistica / Subdireccion operativa ._x000a__x000a_El 63 % de los vehículos de primera respuesta estuvieron  disponibles con un indicador de Desempeño Bueno. No se logró alcanzar la meta propuesta del 75% de disponibilidad debido a que constantemente el Parque Automotor presenta daños imprevistos en sus vehiculos, que requieren de mantenimientos correctivos de caracter urgente, los cuales, afectan directamente la disponibilidad.  Es preciso reforzar los temas de los vehiculos en los talleres por parte de las aseguradoras ya que en promedio al mes se tienen uno (1) o  Dos (2) vehiculos para reparacion por este concepto._x000a__x000a_El indicador  se bajo de los promedios  obtenidos  en consideración a los meses anteriores.  Se deben prender las alertas por lo que con el apoyo del presidente del Comite Vehicular se realizaran  reuniones semanales  conjuntas con las Subdirecciones operativa, corporativa y logistica para tratar el tema puntual de Disponibilidad del Parque automotor de manera integral con el proposito de  priorizar las soluciones a partir de  los apoyos conjuntos  necesarios; esta actividad fue presentada como  medida de accion  en el Comite de Parque Automotor.  _x000a__x000a_Por otra parte,  la disponibilidad vehicular siempre ha estado brindando la atención oportuna a las emergencias presentadas en cumplimiento de la misionalidad de la UAECOB._x000a__x000a_*Se cuenta con 66 maquinas de primera respuesta sin embargo tenemos: 1)   7 Maquinas transito Libre. 2) Las 3 maquinas  ME02, ME18 y ME19 fuera de servicio por costo muy elevado de las reparaciones  y 3) en promedio 1 Equipo  esta en tratamiento de Siniestros._x000a_TOTAL VEHICULOS EFECTIVOS MES NOVIEMBRE: 55_x000a__x000a__x000a_"/>
    <m/>
    <n v="0.75"/>
    <n v="36.5"/>
    <n v="54"/>
    <n v="0.67592592592592593"/>
    <s v="&lt;"/>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_x000a__x000a_Las maquinas extintoras cuentan con equipos en el IMER (Incendios, Matpel, Emergencias, Rescate) en cumpliendo a la misionalidad de la Entidad._x000a__x000a_De acuerdo a la resiente adquisicion de maquinas extintoras,  a la fecha se cuenta con 65 vehículos de primera respuesta y a disposicion de la Subdireccion Logistica / Subdireccion operativa ._x000a__x000a_El 68 % de los vehículos de primera respuesta estuvieron  disponibles con un indicador de Desempeño Bueno. No se logró alcanzar la meta propuesta del 75% de disponibilidad debido a que constantemente el Parque Automotor presenta daños imprevistos en sus vehiculos, que requieren de mantenimientos correctivos de caracter urgente, los cuales, afectan directamente la disponibilidad.  Es preciso reforzar los temas de los vehiculos en los talleres por parte de las aseguradoras ya que en promedio al mes se tienen uno (1) o  Dos (2) vehiculos para reparacion por este concepto._x000a__x000a_Se deben prender las alertas por lo que con el apoyo del presidente del Comite Vehicular se realizaran  reuniones semanales  conjuntas con las Subdirecciones operativa, corporativa y logistica para tratar el tema puntual de Disponibilidad del Parque automotor de manera integral con el proposito de  priorizar las soluciones a partir de  los apoyos conjuntos  necesarios; esta actividad fue presentada como  medida de accion  en el Comite de Parque Automotor.  _x000a__x000a_El indicador  subio 4 puntos porcentuales en consideracion al mes pasado lo que muestra la gestion integral realizada por las Subdiercciones Operativa y Logistica a los vehiculos recientemente adquiridos,  mejorando de esta manera  la disponibilidad en general del parquie automotor ._x000a__x000a_Por otra parte,  la disponibilidad vehicular siempre ha estado brindando la atención oportuna a las emergencias presentadas en cumplimiento de la misionalidad de la UAECOB._x000a__x000a_*Se cuenta con 65 maquinas de primera respuesta sin embargo tenemos: 1)   6 Maquinas transito Libre. 2) Las 3 maquinas  ME02, ME18 y ME19 fuera de servicio por costo muy elevado de las reparaciones  y 3) en promedio 2 Equipos  esta en tratamiento de Siniestros._x000a_TOTAL VEHICULOS EFECTIVOS MES NOVIEMBRE: 54_x000a__x000a_"/>
    <m/>
    <n v="0.67857903824570487"/>
    <n v="0.67857903824570487"/>
    <x v="3"/>
    <n v="0.75"/>
    <n v="37.700000000000003"/>
    <n v="50"/>
    <n v="0.754"/>
    <s v="&lt;"/>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_x000a__x000a_Las maquinas extintoras cuentan con equipos en el IMER (Incendios, Matpel, Emergencias, Rescate) en cumpliendo a la misionalidad de la Entidad._x000a__x000a_A la fecha se cuenta con 50 vehículos a disposicion  de la Subdireccion Logistica /Subdireccion Operativa de primera respuesta, donde están incluidos los (8) vehículos adquiridos (6 máquinas extintoras, 1 Unidad de rescate y 1 maquina extintora por reposición); Dentro del análisis no se tiene presente una maquina de altura que se encuentra en el proceso de matricula y la unidad de rescate animal que no cuenta con Bomba extintora._x000a__x000a_El  75 % de los vehículos de primera respuesta estuvieron  disponibles en Julio con un indicador de Desempeño Bueno. Es preciso reforzar los temas de los vehiculos en los talleres por parte de las aseguradoras ya que en promedio al mes se tienen tres (3) vehiuclos para reparacion por este concepto._x000a_El indicador  se mantinene estable para este periodo cumpliendo con relacion al periodo anterior._x000a__x000a_ Así mismo el parque automotor cuenta con equipos calificados como antiguos por su modelo de fabricación, se tienen en uso  2 carrotanques del año 1999, otros 3 carrotanques son modelos entre el 2010 y 2012,  se cuenta con 7 maquinas extintoras  modelo 1998, una modelo 2003 y   19 maquinas extintoras con modelos entre los años 2007 y 2012 lo que nos da un total de 32 vehículos con una vida de servicio muy alta._x000a_   _x000a_"/>
    <m/>
    <n v="0.75"/>
    <n v="38.159999999999997"/>
    <n v="52"/>
    <n v="0.73384615384615381"/>
    <s v="&lt;"/>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_x000a__x000a_Las maquinas extintoras cuentan con equipos en el IMER (Incendios, Matpel, Emergencias, Rescate) en cumpliendo a la misionalidad de la Entidad._x000a__x000a_De acuerdo a la reciente adquisicion de maquinas extintoras,  a la fecha se cuenta con 52 vehículos de primera respuesta y a disposicion de la Subdireccion Logistica / Subdireccion operativa ._x000a__x000a_El 73,4 % de los vehículos de primera respuesta estuvieron  disponibles con un indicador de Desempeño Bueno teniendo en cuenta que la meta es de un minimo del 75% de Disponibilidad.  Es preciso reforzar los temas de los vehiculos en los talleres por parte de las aseguradoras ya que en promedio al mes se tienen tres (3) vehiculos para reparacion por este concepto._x000a__x000a_El indicador  se mantinene estable para este periodo en consideración a los meses anteriores cumpliendo con relacion al periodo anterior._x000a__x000a_Es de manifestar que el Parque  Automotor de la UAECOB  cuenta con una importante cantidad de maquinas con una vida de servicio elevada en consideracion a su modelo de fabricación;  se tienen en uso  2 carrotanques del año 1999, otros 3 carrotanques son modelos entre el 2010 y 2012,  se cuenta con 7 maquinas extintoras  modelo 1998, una modelo 2003 y   19 maquinas extintoras con modelos entre los años 2007 y 2012, lo que nos da un total de 32 vehículos con una vida de servicio muy alta lo que genera un riesgo para la dispopniblidad vehicular._x000a_   _x000a__x000a__x000a_"/>
    <m/>
    <n v="0.75"/>
    <n v="38.9"/>
    <n v="52"/>
    <n v="0.74807692307692308"/>
    <s v="&lt;"/>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_x000a__x000a_Las maquinas extintoras cuentan con equipos en el IMER (Incendios, Matpel, Emergencias, Rescate) en cumpliendo a la misionalidad de la Entidad._x000a__x000a_De acuerdo a la reciente adquisicion de maquinas extintoras,  a la fecha se cuenta con 52 vehículos de primera respuesta y a disposicion de la Subdireccion Logistica / Subdireccion operativa ._x000a__x000a_El 74,8 % de los vehículos de primera respuesta estuvieron  disponibles con un indicador de Desempeño Bueno teniendo en cuenta que la meta es de un minimo del 75% de Disponibilidad.  Es preciso reforzar los temas de los vehiculos en los talleres por parte de las aseguradoras ya que en promedio al mes se tienen tres (3) vehiculos para reparacion por este concepto._x000a__x000a_El indicador  se mantinene estable para este periodo en consideración a los meses anteriores cumpliendo con relacion al periodo anterior._x000a__x000a_Es de manifestar que el Parque  Automotor de la UAECOB  cuenta con una importante cantidad de maquinas con una vida de servicio elevada en consideracion a su modelo de fabricación;  se tienen en uso  2 carrotanques del año 1999, otros 3 carrotanques son modelos entre el 2010 y 2012,  se cuenta con 7 maquinas extintoras  modelo 1998, una modelo 2003 y   19 maquinas extintoras con modelos entre los años 2007 y 2012, lo que nos da un total de 32 vehículos con una vida de servicio muy alta lo que genera un riesgo para la disponiblidad vehicular._x000a_   _x000a__x000a__x000a_"/>
    <m/>
    <n v="0.74530769230769234"/>
    <n v="0.74530769230769234"/>
    <x v="2"/>
    <n v="0.75"/>
    <n v="32.200000000000003"/>
    <n v="51"/>
    <n v="0.63137254901960793"/>
    <s v="&lt;"/>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_x000a__x000a_Las maquinas extintoras cuentan con equipos en el IMER (Incendios, Matpel, Emergencias, Rescate) en cumpliendo a la misionalidad de la Entidad._x000a__x000a_A la fecha se cuenta con 51 vehículos a disposicion  de la Subdireccion Logistica /Subdireccion Operativa de primera respuesta, donde están incluidos los (8) vehículos adquiridos (6 máquinas extintoras, 1 Unidad de rescate y 1 maquina extintora por reposición); Dentro del análisis no se tiene presente una maquina de altura que se encuentra en el proceso de matricula y la unidad de rescate animal que no cuenta con Bomba extintora._x000a__x000a_El  63,1 % de los vehículos de primera respuesta estuvieron  disponibles en Abril con un indicador de Desempeño Bueno. No se logró alcanzar la meta propuesta del 75% debido a que constantemente el Parque Automotor presenta daños imprevistos en sus vehículos, que requieren de mantenimientos correctivos de carácter urgente, los cuales, afectan directamente la disponibilidad. El indicador ha disminuido por diferentes problemas técnicos que han presentado los vehículos nuevos (6 fuera de servicio por garantía), ingresos a talleres autorizados por siniestros,  y mantenimientos correctivos._x000a__x000a_ Así mismo el parque automotor cuenta con equipos calificados como antiguos por su modelo de fabricación, se tienen en uso  2 carrotanques del año 1999, otros 3 carrotanques son modelos entre el 2010 y 2012,  se cuenta con 7 maquinas extintoras  modelo 1998, una modelo 2003 y   19 maquinas extintoras con modelos entre los años 2007 y 2012 lo que nos da un total de 32 vehículos con una vida de servicio muy alta._x000a_   _x000a_ Nota: Es de tener en cuenta que el Parque Automotor lo componen 123 vehículos."/>
    <s v="Se daran las recomendaciones a los maquinistas desde el taller del cuidado y manejo  del vehiculo."/>
    <n v="0.75"/>
    <n v="33"/>
    <n v="51"/>
    <n v="0.6470588235294118"/>
    <s v="&lt;"/>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_x000a__x000a_Las maquinas extintoras cuentan con equipos en el IMER (Incendios, Matpel, Emergencias, Rescate) en cumpliendo a la misionalidad de la Entidad._x000a__x000a_A la fecha se cuenta con 51  vehículos de primera respuesta  a disposicion de la Subdireccion Logistica / Subdireccion operativa, donde estan incluidos los (8) vehiculos adquiridos (6 máquinas extintoras, 1 Unidad de rescate y 1 maquina extintora por reposición); Dentro del análisis no se tiene presente una maquina de altura que se encuentra en el proceso de matricula y la unidad de rescate animal que no cuenta con Bomba extintora._x000a__x000a_El 64,5 % de los vehículos de primera respuesta estuvieron  disponibles en el mes de mayo con un indicador de Desempeño Bueno. No se logró alcanzar la meta propuesta del 75% debido a que constantemente el Parque Automotor presenta daños imprevistos en sus vehiculos, que requieren de mantenimientos correctivos de caracter urgente, los cuales, afectan directamente la disponibilidad._x000a__x000a_ El indicador mejoró para este periodo con relacion al mes anterior sin embargo se presenta intermitencia enla prestacion del servicio de los vehiculos nuevos por problemas tecnicos_x000a__x000a_ Así mismo el parque automotor cuenta con algunos equipos calificados como antiguos por su modelo de fabricacion, se tienen en uso  2 carrotanques del año 1999, otros 3 carrotanques son modelos entre el 2010 y 2012,  se cuenta con 7 maquinas extintoras  modelo 1998, una modelo 2003 y   19 maquinas extintoras con modelso entre los años 2007 y 2012, lo que nos da un total de 32 vehiculos con una vida de servicio muy alta."/>
    <s v="Se daran las recomendaciones a los maquinistas desde el taller del cuidado y manejo  del vehiculo."/>
    <n v="0.75"/>
    <n v="39"/>
    <n v="50"/>
    <n v="0.78"/>
    <s v="&lt;"/>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_x000a__x000a_Las maquinas extintoras cuentan con equipos en el IMER (Incendios, Matpel, Emergencias, Rescate) en cumpliendo a la misionalidad de la Entidad._x000a__x000a_A Junio se cuenta con 50 vehículos de primera respuesta a disposicion de la Subdireccion Logistica / Subdireccion operativa, donde están incluidos los (8) vehículos adquiridos (6 máquinas extintoras, 1 Unidad de rescate y 1 maquina extintora por reposición); Dentro del análisis no se tiene presente una maquina de altura que se encuentra en el proceso de matricula y la unidad de rescate animal que no cuenta con Bomba extintora.  _x000a_*Los vehiculos:  1- ME17 Fuera de servicio por investigacion disciplinaria. 3) ME02, ME18 y ME19 fuera de servicio por costo muy elevado de las reparaciones.  y 3 Equipos que estan en tratamiento de Siniestros. TOTAL VEHICULOS MES JUNIO: 50_x000a__x000a_El 78 % de los vehículos de primera respuesta estuvieron  disponibles en el mes de Junio con un indicador de Desempeño Bueno.  Se logró alcanzar la meta propuesta del 75% aunque constantemente el Parque Automotor presenta daños imprevistos en sus vehículos, que requieren de mantenimientos correctivos de carácter urgente, los cuales, afectan directamente la disponibilidad. Por otra parte,  la disponibilidad vehicular siempre ha estado brindando la atención oportuna a las emergencias presentadas en cumplimiento de la misionalidad de la UAECOB._x000a__x000a_El indicador mejoró para este periodo con relación al mes anterior cerca de 13 puntos porcentuales, sin embargo se presenta intermitencia en la prestación del servicio de los vehículos nuevos por problemas técnicos lo que afecta el indicador._x000a__x000a_Así mismo el parque automotor cuenta con algunos equipos calificados como antiguos por su modelo de fabricación, se tienen en uso  2 carrotanques del año 1999, otros 3 carrotanques son modelos entre el 2010 y 2012,  se cuenta con 7 maquinas extintoras  modelo 1998, una modelo 2003 y   19 maquinas extintoras con modelos entre los años 2007 y 2012, lo que nos da un total de 32 vehículos con una vida de servicio muy alta._x000a_   _x000a_"/>
    <m/>
    <n v="0.68614379084967325"/>
    <n v="0.68614379084967325"/>
    <s v="BUENO"/>
    <n v="0.75"/>
    <n v="33.1"/>
    <n v="49"/>
    <n v="0.67551020408163265"/>
    <s v="&lt;"/>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_x000a__x000a_Las maquinas extintoras cuentan con equipos en el IMER (Incendios, Matpel, Emergencias, Rescate) en cumplimiento a la misionalidad de la Entidad._x000a__x000a_A la fecha se cuenta con 49 vehículos de primera respuesta; Dentro del análisis no se tiene presente una maquina de altura que se encuentra en el proceso de matricula y la unidad de rescate animal que no cuenta con Bomba extintora._x000a__x000a_El 68% de los vehículos de primera respuesta estuvieron  disponibles con un indicador de Desempeño Bueno. No se logró alcanzar la meta propuesta del 75% debido a que constantemente el Parque Automotor presenta daños imprevistos en sus vehiculos, que requieren de mantenimientos correctivos de caracter urgente, los cuales, afectan directamente la disponibilidad._x000a__x000a_Por otra parte,  la disponibilidad vehicular siempre ha estado brindando la atención oportuna a las emergencias presentadas en cumplimiento de la misionalidad de la UAECOB. La entidad tiene programada para el siguiente mes la entrega de los vehiculos nuevos. _x000a__x000a_Nota: Es de tener en cuenta que el Parque Automotor lo componen 115 vehículos."/>
    <s v="Se daran las recomendaciones a los maquinistas desde el taller del cuidado y manejo  del vehiculo."/>
    <n v="0.75"/>
    <n v="35.9"/>
    <n v="57"/>
    <n v="0.62982456140350873"/>
    <s v="&lt;"/>
    <s v="BUENO"/>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_x000a__x000a_Las maquinas extintoras cuentan con equipos en el IMER (Incendios, Matpel, Emergencias, Rescate) en cumplimiento a la misionalidad de la Entidad._x000a__x000a_A la fecha se cuenta con 57 vehículos de primera respuesta,donde estan incluidos los (8) vehiculos adquiridos (6 máquinas extintoras, 1 Unidad de rescate y 1 maquina extintora por reposición);Dentro del análisis no se tiene presente una maquina de altura que se encuentra en el proceso de matricula y la unidad de rescate animal que no cuenta con Bomba extintora._x000a__x000a_El 63% de los vehículos de primera respuesta estuvieron  disponibles con un indicador de Desempeño Bueno. No se logró alcanzar la meta propuesta del 75% debido a que constantemente el Parque Automotor presenta daños imprevistos en sus vehiculos, que requieren de mantenimientos correctivos de caracter urgente, los cuales, afectan directamente la disponibilidad. El indicador ha disminuido por diferentes problemas técnicos que han presentado los vehiculos nuevos._x000a__x000a_Por otra parte,  la disponibilidad vehicular siempre ha estado brindando la atención oportuna a las emergencias presentadas en cumplimiento de la misionalidad de la UAECOB._x000a_   _x000a__x000a_Nota: Es de tener en cuenta que el Parque Automotor lo componen 123 vehículos."/>
    <s v="Se daran las recomendaciones a los maquinistas desde el taller del cuidado y manejo  del vehiculo."/>
    <n v="0.75"/>
    <n v="31.7"/>
    <n v="57"/>
    <n v="0.55614035087719293"/>
    <s v="&lt;"/>
    <s v="REGULAR"/>
    <s v="Se denominan vehículos de primera respuesta aquellos vehículos que por sus características técnicas especiales atienden en primera instancia las emergencias presentadas, teniendo una máxima prioridad frente a los demás vehículos que componen el Parque Automotor; estos vehículos cuentan con una bomba contra incendio las cuales encontramos: Maquinas extintoras, Maquinas de Alturas , Carro tanques, y maquinas especializadas ( maquinas matpel,  Maquina de líquidos Inflamables, y unidades de rescate)_x000a__x000a_Las maquinas extintoras cuentan con equipos en el IMER (Incendios, Matpel, Emergencias, Rescate) en cumplimiento de la misionalidad de la Entidad._x000a__x000a_A la fecha se cuenta con 57 vehículos de primera respuesta, donde estan incluidos los (8) vehiculos adquiridos (6 máquinas extintoras, 1 Unidad de rescate y 1 maquina extintora por reposición); Dentro del análisis no se tiene presente una maquina de altura que se encuentra en el proceso de matricula y la unidad de rescate animal que no cuenta con Bomba extintora._x000a__x000a_El 56% de los vehículos de primera respuesta estuvieron  disponibles con un indicador de Desempeño Regular. No se logró alcanzar la meta propuesta del 75% debido a que constantemente el Parque Automotor presenta daños imprevistos en sus vehiculos, que requieren de mantenimientos correctivos de caracter urgente, los cuales, afectan directamente la disponibilidad. El indicador ha disminuido por diferentes problemas técnicos que han presentado los vehiculos nuevos (6 fuera de servicio por garantia), ingresos a talleres autorizados por siniestros,  y mantenimientos correctivos._x000a_   _x000a_Nota: Es de tener en cuenta que el Parque Automotor lo componen 123 vehículos."/>
    <s v="Se daran las recomendaciones a los maquinistas desde el taller del cuidado y manejo  del vehiculo."/>
    <n v="0.62049170545411136"/>
    <n v="0.62049170545411136"/>
    <s v="BUENO"/>
  </r>
  <r>
    <n v="51"/>
    <x v="3"/>
    <s v="Gestión Integral de Vehículos y Equipos"/>
    <x v="7"/>
    <x v="0"/>
    <x v="50"/>
    <s v="Identificar el tiempo promedio para atención de actividades de mantenimiento correctivo frecuente con el fin de proyectar la programación de mantenimientos para la disponibilidad de vehículos."/>
    <x v="2"/>
    <s v="*Personal Residente en el taller._x000a_*Físicos_x000a_*Tecnológicos_x000a_*Económicos"/>
    <n v="15"/>
    <s v="Durante el proceso, de acuerdo a los reportes diarios del residente del taller."/>
    <s v="Eficiencia"/>
    <s v="Promedio mensual (suma de los días de vehículos atendidos por mantenimiento / el numero de  vehículos en mantenimiento)_x000a_Ref.: Fecha de entrada al taller-fecha de salida del taller_x000a_"/>
    <s v="Tiempo (Días)"/>
    <s v="Informe diario enviado por el residente del taller  y base de datos del líder parque automotor."/>
    <s v="Monitoreo Diario"/>
    <s v="Mensual"/>
    <s v="&gt; 21 DIAS"/>
    <s v="(&gt; 13 DIAS y &lt; 20 DIAS)"/>
    <s v="(&gt;6 DIAS y  &lt; 12 DIAS)"/>
    <s v="&lt; 5 DIAS "/>
    <s v="PARQUE AUTOMOTOR"/>
    <s v="LIDER DEL PARQUE AUTOMOTOR"/>
    <s v="LIDER DEL PARQUE AUTOMOTOR_x000a_SUBDIRECTOR LOGISTICA"/>
    <s v="SUBDIRECCION LOGISTICA_x000a_DIRECCION_x000a_SUBDIRECCION OPERATIVA_x000a_PLANEACION"/>
    <n v="15"/>
    <n v="192.35"/>
    <n v="72"/>
    <n v="2.6715277777777775"/>
    <s v="&lt;"/>
    <s v="EXCELENTE"/>
    <s v="El tiempo de respuesta en la ejecución de mantenimientos correctivos frecuentes en taller a los vehículos de la UAECOB en el periodo fue Excelente de acuerdo con FACTURA OCTUBRE (FACTURA 10) se tuvo un promedio de estadía en taller de 2,67 días para  los  72 casos presentados  con un indicador de Desempeño &quot;Excelente&quot; como quiera  que los resultados  se encuetran dentro de los rangos proyectados en el periodo._x000a__x000a_Se han realizado mantenimientos en los tiempos establecidos a los vehículos; dentro de la supervisión del contrato de mantenimiento, se ha realizado una buena gestión administrativa (Control y Seguimiento), lo que ha permitido oportunamente dar respuesta a los mantenimientos solicitados._x000a__x000a_Es precioso manifestar que algunos vehículo se pueden considerar antiguos por tanto sus repuestos en algunas oportunidades son de difícil adquisición y deben ser importados lo que genera retrasos y una estadía mayor en  taller."/>
    <m/>
    <n v="15"/>
    <n v="229"/>
    <n v="34"/>
    <n v="6.7352941176470589"/>
    <s v="&lt;"/>
    <s v="BUENO"/>
    <s v="El tiempo de respuesta en la ejecución de mantenimientos correctivos frecuentes en taller a los vehículos de la UAECOB en el periodo fue BUENO de acuerdo con  OCTUBRE / NOVIEMBRE (FACTURA 11) se tuvo un promedio de estadía en taller de 6,74 días para  los  34 casos presentados  con un indicador de Desempeño &quot;BUENO&quot; como quiera  que los resultados  se encuetran dentro de los rangos proyectados en el periodo._x000a__x000a_Se han realizado mantenimientos en los tiempos establecidos a los vehículos; dentro de la supervisión del contrato de mantenimiento, se ha realizado una buena gestión administrativa(Control y Seguimiento), lo que ha permitido oportunamente dar respuesta a los mantenimientos solicitados._x000a__x000a_Es precioso manifestar que algunos vehículo se pueden considerar antiguos por tanto sus repuestos en algunas oportunidades son de difícil adquisición y deben ser importados lo que genera retrasos y una estadía mayor en  taller."/>
    <m/>
    <n v="15"/>
    <n v="333"/>
    <n v="33"/>
    <n v="10.090909090909092"/>
    <s v="&lt;"/>
    <s v="BUENO"/>
    <s v="El tiempo de respuesta en la ejecución de mantenimientos correctivos frecuentes en taller a los vehículos de la UAECOB en el periodo fue BUENO de acuerdo con FACTURA NOVIEMBRE / DICIEMBRE (FACTURA 12) se tuvo un promedio de estadía en taller de 10,09 días para  los  33 casos presentados  con un Indicador de Desempeño  &quot;BUENO&quot; como quiera  que los resultados  son practicamemente iguales con relacion a la meta del indicador propuesto de quince (15)  días para el periodo._x000a__x000a_Se han realizado mantenimientos en los tiempos establecidos a los vehículos; dentro de la supervisión del contrato de mantenimiento, se ha realizado una buena gestión administrativa(Control y Seguimiento), lo que ha permitido oportunamente dar respuesta a los mantenimientos solicitados._x000a__x000a_Es precioso manifestar que algunos vehículo se pueden considerar antiguos por tanto sus repuestos en algunas oportunidades son de difícil adquisición y deben ser importados lo que genera retrasos y una estadía mayor en  taller."/>
    <m/>
    <n v="6.4992436621113088"/>
    <n v="6.4992436621113088"/>
    <x v="3"/>
    <n v="15"/>
    <n v="397"/>
    <n v="86"/>
    <n v="4.6162790697674421"/>
    <s v="&lt;"/>
    <s v="EXCELENTE"/>
    <s v="El tiempo de respuesta en la ejecución de mantenimientos correctivos frecuentes en taller a los vehículos de la UAECOB en el periodo fue Excelente de acuerdo con FACTURA JULIO  se tuvo un promedio de estadía en taller de 4,62 días para 86 casos, con un indicador de Desempeño Excelente_x000a__x000a_Se han realizado mantenimientos en los tiempos establecidos a los vehículos; dentro de la supervisión del contrato de mantenimiento, se ha realizado una buena gestión administrativa (Control y Seguimiento), lo que ha permitido oportunamente dar respuesta a los mantenimientos solicitados._x000a__x000a_Es precioso manifestar que algunos vehículo se pueden considerar antiguos por tanto sus repuestos en algunas oportunidades son de difícil adquisición y deben ser importados lo que genera retrasos y una estadía mayor en  taller."/>
    <m/>
    <n v="15"/>
    <n v="316"/>
    <n v="73"/>
    <n v="4.3287671232876717"/>
    <s v="&lt;"/>
    <s v="EXCELENTE"/>
    <s v="El tiempo de respuesta en la ejecución de mantenimientos correctivos frecuentes en taller a los vehículos de la UAECOB en el periodo fue EXCELENTE de acuerdo con FACTURA AGOSTO  se tuvo un promedio de estadía en taller de 4,33 días para 73 casos presentados, con un indicador de Desempeño Excelente._x000a__x000a_Se han realizado mantenimientos en los tiempos establecidos a los vehículos; dentro de la supervisión del contrato de mantenimiento, se ha realizado una buena gestión administrativa(Control y Seguimiento), lo que ha permitido oportunamente dar respuesta a los mantenimientos solicitados._x000a__x000a_Es precioso manifestar que algunos vehículo se pueden considerar antiguos por tanto sus repuestos en algunas oportunidades son de difícil adquisición y deben ser importados lo que genera retrasos y una estadía mayor en  taller."/>
    <m/>
    <n v="15"/>
    <n v="353"/>
    <n v="39"/>
    <n v="9.0512820512820511"/>
    <s v="&lt;"/>
    <s v="BUENO"/>
    <s v="El tiempo de respuesta en la ejecución de mantenimientos correctivos frecuentes en taller a los vehículos de la UAECOB en el periodo fue BUENO de acuerdo con FACTURA SEPTIEMBRE  se tuvo un promedio de estadía en taller de 9,06 días para 39 casos presentados, con un indicador de Desempeño BUENO_x000a__x000a_Se han realizado mantenimientos en los tiempos establecidos a los vehículos; dentro de la supervisión del contrato de mantenimiento, se ha realizado una buena gestión administrativa(Control y Seguimiento), lo que ha permitido oportunamente dar respuesta a los mantenimientos solicitados._x000a__x000a_Es precioso manifestar que algunos vehículo se pueden considerar antiguos por tanto sus repuestos en algunas oportunidades son de difícil adquisición y deben ser importados lo que genera retrasos y una estadía mayor en  taller."/>
    <m/>
    <n v="5.9987760814457216"/>
    <n v="5.9987760814457216"/>
    <x v="2"/>
    <s v="15 DIAS"/>
    <n v="405"/>
    <n v="59"/>
    <n v="6.8644067796610173"/>
    <s v="&lt;"/>
    <s v="BUENO"/>
    <s v="El tiempo de respuesta en la ejecución de mantenimientos correctivos frecuentes en taller a los vehículos de la UAECOB en el periodo fue Bueno de acuerdo con FACTURA ABRIL  se tuvo un promedio de estadía en taller de 6,86 días para 59 casos, con un indicador de Desempeño Bueno_x000a__x000a_Se han realizado mantenimientos en los tiempos establecidos a los vehículos; dentro de la supervisión del contrato de mantenimiento, se ha realizado una buena gestión administrativa(Control y Seguimiento), lo que ha permitido oportunamente dar respuesta a los mantenimientos solicitados._x000a__x000a_"/>
    <m/>
    <s v="15 DIAS"/>
    <n v="417"/>
    <n v="59"/>
    <n v="7.0677966101694913"/>
    <s v="&lt;"/>
    <s v="BUENO"/>
    <s v="El tiempo de respuesta en la ejecución de mantenimientos correctivos frecuentes en taller a los vehículos de la UAECOB en el periodo fue Bueno de acuerdo con FACTURA MAYO  se tuvo un promedio de estadía en taller de 7 días para 59 casos, con un indicador de Desempeño Bueno_x000a__x000a_Se han realizado mantenimientos en los tiempos establecidos a los vehículos; dentro de la supervisión del contrato de mantenimiento, se ha realizado una buena gestión administrativa(Control y Seguimiento), lo que ha permitido oportunamente dar respuesta a los mantenimientos solicitados._x000a__x000a_"/>
    <m/>
    <s v="15 DIAS"/>
    <n v="990"/>
    <n v="83"/>
    <n v="11.927710843373495"/>
    <s v="&lt;"/>
    <s v="BUENO"/>
    <s v="El tiempo de respuesta en la ejecución de mantenimientos correctivos frecuentes en taller a los vehículos de la UAECOB en el mes de Junio fue Bueno; en el mes de FACTURA JUNIO se tuvo un promedio de estadía en taller de 11,9 días para 83 casos, con un indicador de Desempeño Bueno._x000a__x000a_Se han realizado mantenimientos en los tiempos establecidos a los vehículos; dentro de la supervisión del contrato de mantenimiento, se ha realizado una buena gestión administrativa(Control y Seguimiento), lo que ha permitido oportunamente dar respuesta a los mantenimientos solicitados._x000a__x000a_Es preciso manifestar que algunos vehículo se pueden considerar antiguos por tanto sus repuestos en algunas oportunidades son de difícil adquisición y deben ser importados lo que genera retrasos y una estadía mayor en  taller."/>
    <m/>
    <n v="8.6199714110680006"/>
    <n v="8.6199714110680006"/>
    <s v="BUENO"/>
    <s v="15 DIAS"/>
    <n v="395"/>
    <n v="73"/>
    <n v="5.4109589041095889"/>
    <s v="&lt;"/>
    <s v="Excelente"/>
    <s v="El tiempo de respuesta en la ejecución de mantenimientos correctivos frecuentes en taller a los vehículos de la UAECOB en el mes de enero  fue en promedio 5,41 dias, con un indicador de Desempeño Excelente._x000a__x000a_Se han realizado mantenimientos en los tiempos establecidos a los vehiculos; dentro de la supervisión del contrato de mantenimiento, se ha realizado una buena gestión administrativa(Control y Seguimiento), lo que ha permitido oportunamente dar respuesta a los mantenimientos solicitados."/>
    <m/>
    <s v="15 DIAS"/>
    <n v="350"/>
    <n v="75"/>
    <n v="4.666666666666667"/>
    <s v="&lt;"/>
    <s v="EXCELENTE"/>
    <s v="El tiempo de respuesta en la ejecución de mantenimientos correctivos frecuentes en taller a los vehículos de la UAECOB en el mes de enero  fue en promedio 4,67 dias, con un indicador de Desempeño Excelente._x000a__x000a_Se han realizado mantenimientos en los tiempos establecidos a los vehiculos; dentro de la supervisión del contrato de mantenimiento, se ha realizado una buena gestión administrativa(Control y Seguimiento), lo que ha permitido oportunamente dar respuesta a los mantenimientos solicitados."/>
    <m/>
    <n v="15"/>
    <n v="356"/>
    <n v="70"/>
    <n v="5.0857142857142854"/>
    <s v="&lt;"/>
    <s v="EXCELENTE"/>
    <s v="El tiempo de respuesta en la ejecución de mantenimientos correctivos frecuentes en taller a los vehículos de la UAECOB en el mes de enero  fue en promedio 5,09 dias, con un indicador de Desempeño Excelente._x000a__x000a_Se han realizado mantenimientos en los tiempos establecidos a los vehiculos; dentro de la supervisión del contrato de mantenimiento, se ha realizado una buena gestión administrativa(Control y Seguimiento), lo que ha permitido oportunamente dar respuesta a los mantenimientos solicitados."/>
    <m/>
    <n v="5.0544466188301804"/>
    <n v="5.0544466188301804"/>
    <s v="EXCELENTE"/>
  </r>
  <r>
    <n v="52"/>
    <x v="3"/>
    <s v="Gestión Integral de Vehículos y Equipos"/>
    <x v="7"/>
    <x v="0"/>
    <x v="51"/>
    <s v="Verificar mensualmente la Disponibilidad del Equipo menor (mayor frecuencia de utilización) para la atención de incidentes y emergencias en la ciudad."/>
    <x v="2"/>
    <s v="*Personal (Técnicos administrativos y uniformados)_x000a_*Físicos_x000a_*Tecnológicos "/>
    <n v="0.8"/>
    <s v="Durante el proceso y monitoreo de la disponibilidad de Equipo menor (mayor frecuencia y/o rotación)."/>
    <s v="Eficiencia"/>
    <s v="PROMEDIO SEMANAL (Total de equipo menor (mayor frecuencia y/o rotación) disponible para la atención/ total de equipo menor (mayor frecuencia y/o rotación). para la atención)*100"/>
    <s v="Porcentaje"/>
    <s v="Base de datos"/>
    <s v="Monitoreo Semanal"/>
    <s v="Mensual"/>
    <s v="&lt;29%"/>
    <s v="(&gt; 30% y &lt;59%)"/>
    <s v="(&gt; 60% y &lt;84%)"/>
    <s v="&gt;85%"/>
    <s v="EQUIPO MENOR"/>
    <s v="LIDER EQUIPO MENOR"/>
    <s v="LIDER DE EQUIPO MENOR _x000a_SUBDIRECTOR LOGISTICA"/>
    <s v="SUBDIRECCION LOGISTICA_x000a_DIRECCION_x000a_PLANEACION_x000a_SUBDIRECCION OPERATIVA_x000a_"/>
    <n v="0.8"/>
    <n v="311"/>
    <n v="331"/>
    <n v="0.93957703927492442"/>
    <s v="&gt;"/>
    <s v="EXCELENTE"/>
    <s v="En  Octubre se encuentra disponible el 94%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 Dicha información es brindada mensualmente desde el área tecnica de la subdirección logistica, la cual esta encargada del mantenimiento y reparación de los equipos reportados en dicho informe. La información es consolidada por Marcos Rodriguez y el Sargento Casquete quienes estan ubicados en la estación B3 donde se encuentra el taller de reparación de Logistica. La base de datos se encuentra en el computador de los sargentos. Igualmente se encuentra consolidada en el computador del profesional Andres Orobio. "/>
    <m/>
    <n v="0.8"/>
    <n v="315"/>
    <n v="331"/>
    <n v="0.95166163141993954"/>
    <s v="&gt;"/>
    <s v="EXCELENTE"/>
    <s v="En Noviembre se encuentra disponible el 95%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 Dicha información es brindada mensualmente desde el área tecnica de la subdirección logistica, la cual esta encargada del mantenimiento y reparación de los equipos reportados en dicho informe. La información es consolidada por Marcos Rodriguez y el Sargento Casquete quienes estan ubicados en la estación B3 donde se encuentra el taller de reparación de Logistica. La base de datos se encuentra en el computador de los sargentos. Igualmente se encuentra consolidada en el computador del profesional Andres Orobio. _x000a_"/>
    <m/>
    <n v="0.8"/>
    <n v="327"/>
    <n v="331"/>
    <n v="0.98791540785498488"/>
    <s v="&gt;"/>
    <s v="EXCELENTE"/>
    <s v="En Diciembre se encuentra disponible el  99%  de los equipos para la operación en cuanto a: motosierras, motobombas, mototrozadoras, generadores, equipo rescate vehicular y guadañadoras .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Marcos Rodriguez y el Sargento Casquete  quienes  estan ubicados en la estación B3 donde se encuentra el taller de reparación de Logistica. La base de datos se encuentra en el computador del sargento. Igualmente se encuentra consolidada en el computador del profesional Andres Orobio._x000a__x000a_"/>
    <m/>
    <n v="0.95971802618328306"/>
    <n v="0.95971802618328306"/>
    <x v="0"/>
    <n v="0.8"/>
    <n v="325"/>
    <n v="331"/>
    <n v="0.98187311178247738"/>
    <s v="&gt;"/>
    <s v="EXCELENTE"/>
    <s v="En Julio se encuentra disponible el 98%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Este porcentaje se da, dado que existe contrato vigente y se atiende en el menor tiempo posible. _x000a__x000a_"/>
    <m/>
    <n v="0.8"/>
    <n v="318"/>
    <n v="331"/>
    <n v="0.9607250755287009"/>
    <s v="&gt;"/>
    <s v="EXCELENTE"/>
    <s v="En Agosto se encuentra disponible el 96%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_x000a__x000a_"/>
    <m/>
    <n v="0.8"/>
    <n v="324"/>
    <n v="331"/>
    <n v="0.97885196374622352"/>
    <s v="&gt;"/>
    <s v="EXCELENTE"/>
    <s v="En Septiembre se encuentra disponible el 97,88  de los equipos para la operación en cuanto a: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Casquete quien esta ubicado en la estación B3 donde se encuentra el taller de reparación de Logistica. La base de datos se encuentra en el computador del sargento. Igualmente se encuentra consolidada en el computador del profesional Andres Orobio. Este porcentaje se da, dado que existe contrato vigente y se atiende en el menor tiempo posible. "/>
    <m/>
    <n v="0.97381671701913397"/>
    <n v="0.97381671701913397"/>
    <x v="0"/>
    <n v="0.8"/>
    <n v="311"/>
    <n v="331"/>
    <n v="0.93957703927492442"/>
    <s v="&gt;"/>
    <s v="EXCELENTE"/>
    <s v="En Abril se encuentra disponible el 94%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_x000a__x000a_"/>
    <m/>
    <n v="0.8"/>
    <n v="311"/>
    <n v="331"/>
    <n v="0.93957703927492442"/>
    <s v="&gt;"/>
    <s v="EXCELENTE"/>
    <s v="En Mayo se encuentra disponible el 94%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_x000a__x000a_"/>
    <m/>
    <n v="0.8"/>
    <n v="322"/>
    <n v="331"/>
    <n v="0.97280966767371602"/>
    <s v="&gt;"/>
    <s v="Excelente"/>
    <s v="En Junio se encuentra disponible el 97%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_x000a__x000a_"/>
    <m/>
    <n v="0.95065458207452158"/>
    <n v="0.95065458207452158"/>
    <s v="EXCELENTE"/>
    <n v="0.8"/>
    <n v="325"/>
    <n v="331"/>
    <n v="0.98187311178247738"/>
    <s v="&gt;"/>
    <s v="Excelente"/>
    <s v="En Enero se encuentra disponible el 98%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_x000a__x000a_"/>
    <m/>
    <n v="0.8"/>
    <n v="315"/>
    <n v="331"/>
    <n v="0.95166163141993954"/>
    <s v="&gt;"/>
    <s v="EXCELENTE"/>
    <s v="En Febrero se encuentra disponible el 95%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_x000a__x000a_"/>
    <m/>
    <n v="0.8"/>
    <n v="314"/>
    <n v="331"/>
    <n v="0.94864048338368578"/>
    <s v="&gt;"/>
    <s v="EXCELENTE"/>
    <s v="En Marzo se encuentra disponible el 95%  de los equipos para la operación en cuanto a: motosierras, motobombas, mototrozadoras, generadores, equipo rescate vehicular y guadañadoras.  Dando como resultado un indicador con Desempeño EXCELENTE , este porcentaje se da, debido a  que existe contrato vigente y se atiende en el menor tiempo posible las solicitudes de mantenimiento del equipo menor. _x000a__x000a_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_x000a__x000a_"/>
    <m/>
    <n v="0.96072507552870079"/>
    <n v="0.96072507552870079"/>
    <s v="EXCELENTE"/>
  </r>
  <r>
    <n v="53"/>
    <x v="3"/>
    <s v="Gestión Integral de Vehículos y Equipos"/>
    <x v="7"/>
    <x v="0"/>
    <x v="52"/>
    <s v="Identificar el tiempo promedio para atención de actividades de mantenimiento correctivos del equipo menor de la UAECOB."/>
    <x v="2"/>
    <s v="*Personal (Técnicos administrativos y uniformados)_x000a_*Físicos_x000a_*Tecnológicos "/>
    <n v="5"/>
    <s v="Al final del proceso"/>
    <s v="Eficiencia"/>
    <s v="Promedio mensual (suma de los días Equipo menor atendido por mantenimiento correctivo / el numero de equipo menor del taller interno B3 y talleres externos )  _x000a_Ref.(Fecha de entrada al taller-fecha de salida del taller)"/>
    <s v="Tiempo (Días)"/>
    <s v="Taller interno Informe semanal enviado a logística._x000a_Taller externos, los informes se solicitan cuando se hacen los mantenimientos"/>
    <s v="Monitoreo mensual"/>
    <s v="Mensual"/>
    <s v="&gt; 21 DIAS"/>
    <s v="(&gt;10 DIAS  Y    &lt; 20 DIAS)"/>
    <s v="(&gt; 6 DIAS   Y   &lt; 9 DIAS)"/>
    <s v="&lt;  5 DIAS"/>
    <s v="EQUIPO MENOR"/>
    <s v="LIDER EQUIPO MENOR"/>
    <s v="LIDER DE EQUIPO MENOR _x000a_SUBDIRECTOR LOGISTICA"/>
    <s v="SUBDIRECCION LOGISTICA_x000a_DIRECCION_x000a_PLANEACION_x000a_SUBDIRECCION OPERATIVA_x000a_"/>
    <n v="5"/>
    <n v="30"/>
    <n v="20"/>
    <n v="1.5"/>
    <s v="&lt;"/>
    <s v="EXCELENTE"/>
    <s v="En el mes de Octubre  el tiempo promedio del mantenimiento correctivo del equipo menor de mayor rotacion  en el taller interno de logistica y taller externo fue de 2 dias. Con un Indicador de desempeño EXCELENTE.   Este promedio se da, puesto que existe contrato vigente y se atiende en el menor tiempo posible los mantenimientos. 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_x000a__x000a_La información es consolidada por Marcos rodriguez y el Sargento Casquete quienes estan ubicados en la estación B3 donde se encuentra el taller de reparación de Logistica. La base de datos se encuentra en el computador de los sargentos. Igualmente se encuentra consolidada en el computador del profesional Andres Orobio."/>
    <m/>
    <n v="5"/>
    <n v="21"/>
    <n v="16"/>
    <n v="1.3125"/>
    <s v="&lt;"/>
    <s v="EXCELENTE"/>
    <s v="En el mes de Noviembre el tiempo promedio del mantenimiento correctivo del equipo menor de mayor rotacion  en el taller interno de logistica y taller externo fue de 1,3 dias. Con un Indicador de desempeño EXCELENTE.   Este promedio se da, puesto que existe contrato vigente y se atiende en el menor tiempo posible los mantenimientos. Los equipos a los que se hace referencia son: motosierras, motobombas, mototrozadoras, generadores, equipo rescate vehicular y guadañadoras . _x000a__x000a_Dicha información es brindada mensualmente desde el área tecnica de la subdirección logistica, la cual esta encargada del mantenimiento y reparación de los equipos reportados en dicho informe. La información es consolidada por Marcos Rodriguez y el Sargento Casquete quienes estan ubicados en la estación B3 donde se encuentra el taller de reparación de Logistica. La base de datos se encuentra en el computador de los sargentos. Igualmente se encuentra consolidada en el computador del profesional Andres Orobio. "/>
    <m/>
    <n v="5"/>
    <n v="10"/>
    <n v="4"/>
    <n v="2.5"/>
    <s v="&lt;"/>
    <s v="EXCELENTE"/>
    <s v="En el mes de Diciembre  el tiempo promedio del mantenimiento correctivo del equipo menor de mayor rotacion  en el taller  de logistica  fue de 2,5 dias. Con un Indicador de desempeño EXCELENTE.   Este promedio se da, puesto que existe contrato vigente y se atiende en el menor tiempo posible los mantenimientos. Los equipos a los que se hace referencia son: motosierras, motobombas, mototrozadoras, generadores, equipo rescate vehicular y guadañadoras . _x000a__x000a_Dicha información es brindada mensualmente desde el área tecnica de la subdirección logistica, la cual esta encargada del mantenimiento y reparación de los equipos reportados en dicho informe. La información es consolidada por Marcos Rodriguez y el Sargento Casquete quienes estan ubicados en la estación B3 donde se encuentra el taller de reparación de Logistica. La base de datos se encuentra en el computador de los sargentos. Igualmente se encuentra consolidada en el computador del profesional Andres Orobio."/>
    <m/>
    <n v="1.7708333333333333"/>
    <n v="1.7708333333333333"/>
    <x v="0"/>
    <n v="5"/>
    <n v="24"/>
    <n v="6"/>
    <n v="4"/>
    <s v="&lt;"/>
    <s v="EXCELENTE"/>
    <s v="En el mes de Julio el tiempo promedio del mantenimiento correctivo del equipo menor de mayor rotacion  en el taller interno de logistica y taller externo fue de 4 dias. Con un Indicador de desempeño EXCELENTE.   Este promedio se da, puesto que existe contrato vigente y se atiende en el menor tiempo posible los mantenimientos. 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Este porcentaje se da, dado que existe contrato vigente y se atiende en el menor tiempo posible"/>
    <m/>
    <n v="5"/>
    <n v="36"/>
    <n v="13"/>
    <n v="2.7692307692307692"/>
    <s v="&lt;"/>
    <s v="EXCELENTE"/>
    <s v="En el mes de Agosto el tiempo promedio del mantenimiento correctivo del equipo menor de mayor rotacion  en el taller interno de logistica y taller externo fue de 2,8 dias. Con un Indicador de desempeño EXCELENTE.   Este promedio se da, puesto que existe contrato vigente y se atiende en el menor tiempo posible los mantenimientos. 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
    <m/>
    <n v="5"/>
    <n v="23"/>
    <n v="7"/>
    <n v="3.2857142857142856"/>
    <s v="&lt;"/>
    <s v="EXCELENTE"/>
    <s v="En el mes de Septiembre el tiempo promedio del mantenimiento correctivo del equipo menor de mayor rotacion  en el taller interno de logistica y taller externo fue de 3,3 dias. Con un Indicador de desempeño EXCELENTE.   Este promedio se da, puesto que existe contrato vigente y se atiende en el menor tiempo posible los mantenimientos. 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Casquete quien esta ubicado en la estación B3 donde se encuentra el taller de reparación de Logistica. La base de datos se encuentra en el computador del sargento. Igualmente se encuentra consolidada en el computador del profesional Andres Orobio. "/>
    <m/>
    <n v="3.3516483516483517"/>
    <n v="3.3516483516483517"/>
    <x v="0"/>
    <s v="5 DIAS"/>
    <n v="90"/>
    <n v="20"/>
    <n v="4.5"/>
    <s v="&lt;"/>
    <s v="EXCELENTE"/>
    <s v="En el mes de Abril el tiempo promedio del mantenimiento correctivo del equipo menor de mayor rotacion  en el taller interno de logistica y taller externo fue de 4,5 dias. Con un Indicador de desempeño EXCELENTE.   Este promedio se da, puesto que existe contrato vigente y se atiende en el menor tiempo posible los mantenimientos. 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
    <m/>
    <s v="5 DIAS"/>
    <n v="33"/>
    <n v="19"/>
    <n v="1.736842105263158"/>
    <s v="&lt;"/>
    <s v="EXCELENTE"/>
    <s v="En el mes de Mayo el tiempo promedio del mantenimiento correctivo del equipo menor de mayor rotacion  en el taller interno de logistica y taller externo fue de 1,7 dias. Con un Indicador de desempeño EXCELENTE.   Este promedio se da, puesto que existe contrato vigente y se atiende en el menor tiempo posible los mantenimientos. 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
    <m/>
    <s v="5 DIAS"/>
    <n v="9"/>
    <n v="9"/>
    <n v="1"/>
    <s v="&lt;"/>
    <s v="Excelente"/>
    <s v="En el mes de Junio el tiempo promedio del mantenimiento correctivo del equipo menor de mayor rotacion  en el taller interno de logistica y taller externo fue de 1 dias. Con un Indicador de desempeño EXCELENTE.   Este promedio se da, puesto que existe contrato vigente y se atiende en el menor tiempo posible los mantenimientos. 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
    <m/>
    <n v="2.4122807017543857"/>
    <n v="2.4122807017543857"/>
    <s v="EXCELENTE"/>
    <s v="5 DIAS"/>
    <n v="21"/>
    <n v="6"/>
    <n v="3.5"/>
    <s v="&lt;"/>
    <s v="Excelente"/>
    <s v="En el mes de enero, el tiempo promedio del mantenimiento correctivo del equipo menor de mayor rotacion  en el taller interno de logistica y taller externo fue de 3,5 dias. Con un Indicador de desempeño EXCELENTE.   Este promedio se da, puesto que existe contrato vigente y se atiende en el menor tiempo posible los mantenimientos. 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
    <m/>
    <s v="5 DIAS"/>
    <n v="73"/>
    <n v="16"/>
    <n v="4.5625"/>
    <s v="&lt;"/>
    <s v="EXCELENTE"/>
    <s v="En el mes de Febrero, el tiempo promedio del mantenimiento correctivo del equipo menor de mayor rotacion  en el taller interno de logistica y taller externo fue de 4,56 dias. Con un Indicador de desempeño EXCELENTE.   Este promedio se da, puesto que existe contrato vigente y se atiende en el menor tiempo posible los mantenimientos. 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
    <m/>
    <n v="5"/>
    <n v="55"/>
    <n v="17"/>
    <n v="3.2352941176470589"/>
    <s v="&lt;"/>
    <s v="EXCELENTE"/>
    <s v="En el mes de Marzo, el tiempo promedio del mantenimiento correctivo del equipo menor de mayor rotacion  en el taller interno de logistica y taller externo fue de 3,24 dias. Con un Indicador de desempeño EXCELENTE.   Este promedio se da, puesto que existe contrato vigente y se atiende en el menor tiempo posible los mantenimientos. Los equipos a los que se hace referencia son: motosierras, motobombas, mototrozadoras, generadores, equipo rescate vehicular y guadañadoras . Dicha información es brindada mensualmente desde el área tecnica de la subdirección logistica, la cual esta encargada del mantenimiento y reparación de los equipos reportados en dicho informe. La información es consolidada por el Sargento Ortiz y el Sargento Casquete quienes estan ubicados en la estación B3 donde se encuentra el taller de reparación de Logistica. La base de datos se encuentra en el computador de los sargentos. Igualmente se encuentra consolidada en el computador del profesional Andres Orobio. "/>
    <m/>
    <n v="3.7659313725490193"/>
    <n v="3.7659313725490193"/>
    <s v="EXCELENTE"/>
  </r>
  <r>
    <n v="54"/>
    <x v="3"/>
    <s v="Gestión Logística en Emergencias"/>
    <x v="7"/>
    <x v="0"/>
    <x v="53"/>
    <s v="Garantizar Suscripción y Ejecución de contratos de suministros (de Consumo y Controlados) según la programación del Plan Anual de Adquisiciones de la UAECOB."/>
    <x v="0"/>
    <s v="Personal  administrativo_x000a_Físicos_x000a_Tecnológicos "/>
    <n v="0.9"/>
    <s v="En las etapas del proceso"/>
    <s v="Eficacia"/>
    <s v="No. de contratos de suministros en ejecución en el trimestre/ No. de contratos de suministros programados en el PAA "/>
    <s v="Porcentaje"/>
    <s v="Validación y seguimiento al Plan Anual de Adquisiciones en el tema de suministros._x000a__x000a_Información histórica de comportamiento de contratos  de suministros"/>
    <s v="Monitoreo mensual"/>
    <s v="Trimestral"/>
    <s v="&lt;49%"/>
    <s v="(&gt; 50% y &lt;64%)"/>
    <s v="(&gt; 65% y &lt;89%)"/>
    <s v="&gt;90%"/>
    <s v="PROCESOS _x000a_CONTRACTUALES"/>
    <s v="PROFESIONAL _x000a_CONTRACTUAL"/>
    <s v="SUBDIRECTOR LOGISTICO"/>
    <s v="SUBDIRECCION LOGISTICA_x000a_DIRECCION_x000a_PLANEACION_x000a_SUBDIRECCION OPERATIVA_x000a_"/>
    <n v="0.9"/>
    <m/>
    <m/>
    <m/>
    <m/>
    <m/>
    <m/>
    <m/>
    <n v="0.9"/>
    <m/>
    <m/>
    <m/>
    <m/>
    <m/>
    <m/>
    <m/>
    <n v="0.9"/>
    <n v="9"/>
    <n v="9"/>
    <n v="1"/>
    <s v="&lt;"/>
    <s v="EXCELENTE"/>
    <s v="Se evidencia que el  100% de los contratos de suministros de la Subdireccion Logistica se encuentran vigentes y en ejecucion para garantizar la misionalidad de la UAECOB. Generando un indicador con desempeño EXCELENTE._x000a__x000a_Los contratos de suministros estan vigentes en ejecucion y son actualmente ocho (8) en la Subdireccion,  entre los cuales estan: Suministro de insumos y medicamentos veterinarios,  de alimentacion y accesorios para caninos,Suministro de herramientas, utensilios y materiales de fierro, otros metales y plásticos,  de alimentacion e hidratacion para emergencias del personal uniformado, instalacion de llantas, combustible para vehiculos, maquinas en Bogota y combustible para vehiculos, maquinas, fuera de Bogota,Suminisstro aditivo UREA,  Suministro de elementos de bioseguridad."/>
    <m/>
    <m/>
    <n v="1"/>
    <x v="0"/>
    <n v="0.9"/>
    <m/>
    <m/>
    <m/>
    <m/>
    <m/>
    <m/>
    <m/>
    <n v="0.9"/>
    <m/>
    <m/>
    <m/>
    <m/>
    <m/>
    <m/>
    <m/>
    <n v="0.9"/>
    <n v="8"/>
    <n v="9"/>
    <n v="0.88888888888888884"/>
    <s v="&lt;"/>
    <s v="BUENO"/>
    <s v="Se evidencia que el  89% de los contratos de suministros de la Subdireccion Logistica se encuentran vigentes y en ejecucion para garantizar la misionalidad de la UAECOB. Generando un indicador con desempeño Bueno._x000a__x000a_Los contratos de suministros estan vigentes en ejecucion y son actualmente ocho (8) en la Subdireccion,  entre los cuales estan: Suministro de insumos y medicamentos veterinarios,  de alimentacion y accesorios para caninos,Suministro de herramientas, utensilios y materiales de fierro, otros metales y plásticos,  de alimentacion e hidratacion para emergencias del personal uniformado, instalacion de llantas, combustible para vehiculos, maquinas en Bogota y combustible para vehiculos, maquinas, fuera de Bogota,Suminisstro aditivo UREA,  "/>
    <m/>
    <m/>
    <n v="0.88888888888888884"/>
    <x v="2"/>
    <n v="0.9"/>
    <m/>
    <m/>
    <m/>
    <m/>
    <m/>
    <m/>
    <m/>
    <n v="0.9"/>
    <m/>
    <m/>
    <m/>
    <m/>
    <m/>
    <m/>
    <m/>
    <n v="0.9"/>
    <n v="7"/>
    <n v="8"/>
    <n v="0.875"/>
    <s v="&lt;"/>
    <s v="BUENO"/>
    <s v="Se evidencia que el 88% de los contratos de suministros de la Subdireccion Logistica se encuentran vigentes y en ejecucion para garantizar la misionalidad de la UAECOB. Generando un indicador trimestral con desempeño Bueno_x000a__x000a_Los contratos de suministros estan vigentes en ejecucion y son actualmente siete (7) en la Subdireccion,  entre los cuales estan: Suministro de insumos y medicamentos veterinarios,  de alimentacion y accesorios para caninos, de elementos de Bioseguridad, de alimentacion e hidratacion para emergencias del personal uniformado, instalacion de llantas, combustible para vehiculos, maquinas en Bogota y combustible para vehiculos, maquinas, fuera de Bogota. El unico contrato que no esta vigente a la fecha es Suministro de herramientas, utensilios y materiales de fierro, otros metales y plásticos para soporte en la atención de emergencias, debido a que vencio el 23 de marzo de 2018 sin embargo existe un buen stop en almacen de ferreteria para su uso."/>
    <m/>
    <m/>
    <n v="0.875"/>
    <s v="BUENO"/>
    <n v="0.9"/>
    <m/>
    <m/>
    <m/>
    <m/>
    <m/>
    <m/>
    <m/>
    <n v="0.9"/>
    <m/>
    <m/>
    <m/>
    <m/>
    <m/>
    <m/>
    <m/>
    <n v="0.9"/>
    <n v="8"/>
    <n v="8"/>
    <n v="1"/>
    <s v="&lt;"/>
    <s v="EXCELENTE"/>
    <s v="Se evidencia que el 100% de los contratos de suministros de la Subdireccion Logistica se encuentran vigentes y en ejecucion para garantizar la misionalidad de la UAECOB. Generando un indicador con desempeño Excelente._x000a__x000a_Los contratos de suministros estan vigentes en ejecucion y son actualmente ocho (8) en la Subdireccion,  entre los cuales estan: Suministro de insumos y medicamentos veterinarios,  de alimentacion y accesorios para caninos, de elementos de Bioseguridad, de Herramientas y utensilios de Ferreteria, de alimentacion e hidratacion para emergencias del personal uniformado, instalacion de llantas, combustible para vehiculos, maquinas en Bogota y combustible para vehiculos, maquinas, fuera de Bogota.   "/>
    <m/>
    <m/>
    <n v="1"/>
    <s v="EXCELENTE"/>
  </r>
  <r>
    <n v="55"/>
    <x v="3"/>
    <s v="Gestión Logística en Emergencias"/>
    <x v="7"/>
    <x v="0"/>
    <x v="54"/>
    <s v="Evaluar el nivel de Eficiencia de disponibilidad de logística para la atención de emergencias según activaciones realizadas por personal operativo"/>
    <x v="2"/>
    <s v="*Personal (Técnicos administrativos y uniformados)_x000a_*Físicos_x000a_*Tecnológicos "/>
    <n v="0.9"/>
    <s v="Durante el proceso y monitoreo de la disponibilidad de activaciones requeridas."/>
    <s v="Eficiencia"/>
    <s v="(Total de emergencias apoyadas por el área logística en emergencias)/ (Total de solicitudes de apoyo logístico a las emergencias hechas a través de la central de radio)*100"/>
    <s v="Porcentaje"/>
    <s v="Reporte por Personal Uniformados B3 Logística_x000a__x000a_La información se obtiene del reporte de Central de Radio y las bitácoras de los equipos operativos a cargo de la atención de logística en emergencias y eventos_x000a_"/>
    <s v="Monitoreo mensual"/>
    <s v="Mensual"/>
    <s v="&lt;59%"/>
    <s v="(&gt; 60% y &lt;79%)"/>
    <s v="(&gt; 80% y &lt;89%)"/>
    <s v="&gt;90%"/>
    <s v="LOGISTICA PARA SUMINISTROS EN EMERGENCIA"/>
    <s v="PERSONAL UNIFORMADO B3"/>
    <s v="SUBDIRECTOR LOGISTICO"/>
    <s v="SUBDIRECCION LOGISTICA_x000a_DIRECCION_x000a_PLANEACION_x000a_SUBDIRECCION OPERATIVA_x000a_"/>
    <n v="0.9"/>
    <n v="2"/>
    <n v="2"/>
    <n v="1"/>
    <s v="&gt;"/>
    <s v="EXCELENTE"/>
    <s v="Se realizo dos (2) activaciones de apoyo Logistico a emergencias en el mes de Octubre 2018 con número de incidente  538634685 para la Estacion B5 y  541462185 para la Estacion B10 siendo atendida en conformidad con las solicitudes realizadas para la entrega de suministros entre estos (Alimentacion e Hidratacion: Agua, ) Combustible:(gasolina ) cilindros recargados según  las necesidades que se presentaron._x000a__x000a_Resultado del indicador EXCELENTE en un 100%; puesto que la solicitud requerida fue atendida oportunamente."/>
    <m/>
    <n v="0.9"/>
    <n v="3"/>
    <n v="3"/>
    <n v="1"/>
    <s v="&gt;"/>
    <s v="EXCELENTE"/>
    <s v="Se realizo tres (3) activaciones de apoyo Logistico a emergencias en el mes de Noviembre  2018 con números de incidente  557169585,  560251985,  562026185  para la Estacion B11-B2- B9 siendo atendidas en conformidad con las solicitudes realizadas para la entrega de suministros entre estos (Alimentacion e Hidratacion: Agua y  almuerzos,  y Combustible:(gasolina ) cilindros recargados según  las necesidades que se presentaron._x000a__x000a__x000a_Resultado del indicador EXCELENTE en un 100%; puesto que todas las solicitudes requeridas fueron atendidas oportunamente."/>
    <m/>
    <n v="0.9"/>
    <n v="3"/>
    <n v="3"/>
    <n v="1"/>
    <s v="&gt;"/>
    <s v="EXCELENTE"/>
    <s v="Se realizo una (1) activacione de apoyo Logistico a emergencias en el mes de DICIEMBRE  2018 con números de incidente  557578984,  para la Estacion B9 siendo atendidas en conformidad con las solicitudes realizadas para la entrega de suministros entre estos Herramienta forestal según  las necesidades que se presentaron._x000a__x000a_Resultado del indicador EXCELENTE en un 100%; puesto que todas las solicitudes requeridas fueron atendidas oportunamente."/>
    <m/>
    <n v="1"/>
    <n v="1"/>
    <x v="0"/>
    <n v="0.9"/>
    <n v="1"/>
    <n v="1"/>
    <n v="1"/>
    <s v="&gt;"/>
    <s v="EXCELENTE"/>
    <s v="Se realizo una (1) activacion de apoyo Logistico a emergencias en el mes de Juliol 2018 con número de incidente  480213984  para la Estacion B16 siendo atendida en conformidad con las solicitudes realizadas para la entrega de suministros entre estos (Alimentacion e Hidratacion: Agua,almuerzos, ) Combustible:(gasolina, aceite, cadenol ) cilindros recargados según  las necesidades que se presentaron._x000a__x000a_Resultado del indicador EXCELENTE en un 100%; puesto que la solicitud requerida fue atendida oportunamente."/>
    <m/>
    <n v="0.9"/>
    <n v="3"/>
    <n v="3"/>
    <n v="1"/>
    <s v="&gt;"/>
    <s v="EXCELENTE"/>
    <s v="Se realizo tres (3) activaciones de apoyo Logistico a emergencias en el mes de Agosto  2018 con números de incidente  502983686, 491648984,  500278384,  para la Estacion B17-B2- B8 siendo atendidas en conformidad con las solicitudes realizadas para la entrega de suministros entre estos Hidratacion: Agua  y cilindros recargados en Emergencia según  las necesidades que se presentaron._x000a__x000a_Resultado del indicador EXCELENTE en un 100%; puesto que todas las solicitudes requeridas fueron atendidas oportunamente."/>
    <m/>
    <n v="0.9"/>
    <n v="3"/>
    <n v="3"/>
    <n v="1"/>
    <s v="&gt;"/>
    <s v="EXCELENTE"/>
    <s v="Se realizo tres (3) activaciones de apoyo Logistico a emergencias en el mes de Septiembre  2018 con números de incidente  528990085, 509988984  para la Estacion B2 siendo atendidas en conformidad con las solicitudes realizadas para la entrega de suministros entre estos Hidratacion: Agua  y refrigerios, cilindros recargados en Emergencia según  las necesidades que se presentaron._x000a__x000a_Resultado del indicador EXCELENTE en un 100%; puesto que todas las solicitudes requeridas fueron atendidas oportunamente."/>
    <m/>
    <n v="1"/>
    <n v="1"/>
    <x v="0"/>
    <n v="0.9"/>
    <n v="4"/>
    <n v="4"/>
    <n v="1"/>
    <s v="&gt;"/>
    <s v="EXCELENTE"/>
    <s v="Se realizo cuatro (4) activaciones de apoyo Logistico a emergencias en el mes de abril 2018 con número de incidente  439639385, 450264781  para la Estacion B1-B12- B5 siendo atendida en conformidad con las solicitudes realizadas para la entrega de suministros entre estos (Alimentacion e Hidratacion: Agua,almuerzos, refrigerios) Combustible:(acpm,gasolina, aceite, cadenol ) cilindros recargados según  las necesidades que se presentaron._x000a__x000a_Resultado del indicador EXCELENTE en un 100%; puesto que todas las solicitudes requeridas fueron atendidas oportunamente."/>
    <m/>
    <n v="0.9"/>
    <n v="5"/>
    <n v="5"/>
    <n v="1"/>
    <s v="&gt;"/>
    <s v="EXCELENTE"/>
    <s v="Se realizo cinco (5) activaciones de apoyo Logistico a emergencias en el mes de mayo 2018 con número de incidente  471858566, 473080786,  474586986, 478620486 para la Estacion B1-B12- B6- B3 siendo atendida en conformidad con las solicitudes realizadas para la entrega de suministros entre estos Hidratacion: Agua Combustible:( Gasolina, aceite, cadenol ) según  las necesidades que se presentaron._x000a__x000a_Resultado del indicador EXCELENTE en un 100%; puesto que todas las solicitudes requeridas fueron atendidas oportunamente."/>
    <m/>
    <n v="0.9"/>
    <n v="4"/>
    <n v="4"/>
    <n v="1"/>
    <s v="&gt;"/>
    <s v="Excelente"/>
    <s v="Se realizo cuatro (4) activaciones de apoyo Logistico a emergencias en el mes de JUNIO 2018 con número de incidente  463951284,  485165285,485724785,483243586  para la Estacion B1-B4- B11-B17 siendo atendidas en conformidad con las solicitudes realizadas para la entrega de suministros entre estos (Alimentacion e Hidratacion: almuerzos, refrigerios) Combustible:( gasolina, aceite ) guantes, tapabocas, jabon antibacterial,   según  las necesidades que se presentaron._x000a__x000a_Resultado del indicador EXCELENTE en un 100%; puesto que todas las solicitudes requeridas fueron atendidas oportunamente."/>
    <m/>
    <n v="1"/>
    <n v="1"/>
    <s v="EXCELENTE"/>
    <n v="0.9"/>
    <n v="1"/>
    <n v="1"/>
    <n v="1"/>
    <s v="&gt;"/>
    <s v="Excelente"/>
    <s v="Se realizo una (1) activacion de apoyo Logistico a emergencias en el mes de enero 2018 con número de incidente  63643183 para la Estacion B12 siendo atendida en conformidad con las solicitud realizada para la entrega de suministros entre estos (Alimentacion e Hidratacion: Agua,almuerzos) Combustible:(acpm)  según  las necesidades que se presentaron._x000a__x000a_Resultado del indicador EXCELENTE en un 100%; puesto que todas las solicitudes requeridas fueron atendidas oportunamente."/>
    <m/>
    <n v="0.9"/>
    <n v="1"/>
    <n v="1"/>
    <n v="1"/>
    <s v="&gt;"/>
    <s v="EXCELENTE"/>
    <s v="Se realizo una (1) activacion de apoyo Logistico a emergencias en el mes de Febrero 2018 con número de incidente  215838182 para la Estacion B13 siendo atendida en conformidad con las solicitud realizada para la entrega de suministros entre estos (Alimentacion e Hidratacion: Agua,almuerzos) Combustible:(gasolina, aceite)  según  las necesidades que se presentaron._x000a__x000a_Resultado del indicador EXCELENTE en un 100%; puesto que todas las solicitudes requeridas fueron atendidas oportunamente."/>
    <m/>
    <n v="0.9"/>
    <n v="2"/>
    <n v="2"/>
    <n v="1"/>
    <s v="&gt;"/>
    <s v="EXCELENTE"/>
    <s v="Se realizaron dos (2) activaciones de apoyo Logistico a emergencias en el mes de Marzo 2018 con número de incidente  367664181 para la Estacion B16 y con número de incidente 428361182 para la estacion B13 siendo atendidas en conformidad con las solicitudes realizadas para la entrega de suministros entre estos (Alimentacion e Hidratacion: Agua) Combustible:(Gasolina, aceite, cadenol)  según  las necesidades que se presentaron._x000a__x000a_Resultado del indicador EXCELENTE en un 100%; puesto que todas las solicitudes requeridas fueron atendidas oportunamente."/>
    <m/>
    <n v="1"/>
    <n v="1"/>
    <s v="EXCELENTE"/>
  </r>
  <r>
    <n v="56"/>
    <x v="0"/>
    <s v="Gestión del Talento Humano"/>
    <x v="8"/>
    <x v="0"/>
    <x v="55"/>
    <s v="Hacer seguimiento a la ejecución de las actividades de bienestar establecidas"/>
    <x v="0"/>
    <s v="Personal y Tecnológico (Computador)"/>
    <n v="1"/>
    <s v="El indicador se calcula en el desarrollo de las actividades en el año"/>
    <s v="Eficacia"/>
    <s v="(Actividades de Bienestar Desarrolladas/Actividades de Bienestar Establecidas para el periodo) *100%"/>
    <s v="Porcentaje"/>
    <s v="área de Bienestar- actividades de bienestar realizadas"/>
    <s v="Trimestral"/>
    <s v="Trimestral"/>
    <s v="&lt; 75%"/>
    <s v="&gt;= 75% y &lt;85%"/>
    <s v="&gt;= 85% &lt;= 95%"/>
    <s v="&gt;95%"/>
    <s v="SGH- BIENESTAR"/>
    <s v="Profesional Universitario área de Bienestar"/>
    <s v="Profesional Universitario área de Bienestar"/>
    <s v="Subdirección de Gestión Humana, Alta Dirección, Entidades de Control (contraloría)"/>
    <n v="1"/>
    <m/>
    <m/>
    <m/>
    <m/>
    <m/>
    <m/>
    <m/>
    <n v="1"/>
    <m/>
    <m/>
    <m/>
    <m/>
    <m/>
    <m/>
    <m/>
    <n v="1"/>
    <n v="7"/>
    <n v="7"/>
    <n v="1"/>
    <s v="&gt;"/>
    <s v="EXCELENTE"/>
    <s v="Se realizaron las actividades del Plan de Bienestar a saber: dia de la familia en dos fechas, Actividad de Integración por Estaciones y Dependencias, Celebración día del Bombero y actividad de Cierre de Plan de Acción, dia de la familia en una fecha, Entrega de Bonos de Cumpleaños y entrega de Bonos navideños"/>
    <m/>
    <m/>
    <n v="1"/>
    <x v="0"/>
    <n v="1"/>
    <m/>
    <m/>
    <m/>
    <m/>
    <m/>
    <m/>
    <m/>
    <n v="1"/>
    <m/>
    <m/>
    <m/>
    <m/>
    <m/>
    <m/>
    <m/>
    <n v="1"/>
    <m/>
    <m/>
    <n v="0"/>
    <m/>
    <s v="No aplica"/>
    <m/>
    <s v=" Bienestar en este trimestre no se reportan indicadores debido a que el contrato para el desarrollo de las actividades se terminó el 19 de julio de 2018 y el nuevo contrato se suscribió el el 14 de septiembre de 2018._x000a__x000a_Durante este trimestre se llevo a cabo toda la etapa precontractual."/>
    <m/>
    <n v="0"/>
    <x v="1"/>
    <n v="1"/>
    <n v="1"/>
    <n v="1"/>
    <n v="1"/>
    <m/>
    <m/>
    <m/>
    <m/>
    <n v="1"/>
    <n v="2"/>
    <n v="2"/>
    <n v="1"/>
    <m/>
    <m/>
    <m/>
    <m/>
    <n v="1"/>
    <n v="1"/>
    <n v="1"/>
    <n v="1"/>
    <m/>
    <m/>
    <s v="Para el segundo trimestre se programó la actividad Encuentro  de Familias para la cual se realizaron cinco salidas con funcionarios de las Compañías 3, 4 y 5, la actividad de entrenamiento del  grupo de atletismo y participación en una carrera de atletismo"/>
    <m/>
    <m/>
    <n v="1"/>
    <s v="EXCELENTE"/>
    <m/>
    <m/>
    <m/>
    <m/>
    <m/>
    <m/>
    <m/>
    <m/>
    <m/>
    <m/>
    <m/>
    <m/>
    <m/>
    <m/>
    <m/>
    <m/>
    <n v="1"/>
    <n v="1"/>
    <n v="1"/>
    <n v="1"/>
    <s v="&gt;"/>
    <s v="EXCELENTE"/>
    <s v="Para el primer trimestre se programó la actividad Encuentro  de Familias y se realizaron dos salidas con funcionarios de la Compañía 1 y 2"/>
    <m/>
    <m/>
    <n v="1"/>
    <s v="EXCELENTE"/>
  </r>
  <r>
    <n v="57"/>
    <x v="0"/>
    <s v="Gestión del Talento Humano"/>
    <x v="8"/>
    <x v="0"/>
    <x v="56"/>
    <s v="Hacer seguimiento a la ejecución de las actividades de bienestar establecidas"/>
    <x v="0"/>
    <s v="Personal y Tecnológico (Computador)"/>
    <n v="1"/>
    <s v="El indicador se calcula en el desarrollo de las actividades en el año"/>
    <s v="Eficacia"/>
    <s v="(Número de servidores públicos que participan programas B.S / Total de funcionarios programados B.S.) *100"/>
    <s v="Porcentaje"/>
    <s v="área de Bienestar- actividades de bienestar realizadas"/>
    <s v="Trimestral"/>
    <s v="Trimestral"/>
    <s v="&lt; 70%"/>
    <s v="&gt;= 70% y &lt;80%"/>
    <s v="&gt;= 80% &lt;= 95%"/>
    <s v="&gt;95%"/>
    <s v="SGH- BIENESTAR"/>
    <s v="Profesional Universitario área de Bienestar"/>
    <s v="Profesional Universitario área de Bienestar"/>
    <s v="Subdirección de Gestión Humana, Alta Dirección, Entidades de Control (contraloría)"/>
    <n v="1"/>
    <m/>
    <m/>
    <m/>
    <m/>
    <m/>
    <m/>
    <m/>
    <n v="1"/>
    <m/>
    <m/>
    <m/>
    <m/>
    <m/>
    <m/>
    <m/>
    <n v="1"/>
    <n v="2917"/>
    <n v="2947"/>
    <n v="0.98982015609093998"/>
    <s v="&gt;"/>
    <s v="EXCELENTE"/>
    <s v="Para el desarrollo de las actividades Encuentro de Familias, Actividad de Integración y CIerre de Plan de Acción se realizó un proceso de inscripción y la participación en las diferentes actividades de Bienestar:_x000a_Encuentro de Familias: 479 funcionarios_x000a_Actividad de Integración: 284 participantes_x000a_Celebración día del Bombero: 634 servidores públicos_x000a_Celebración Cumpleaños: 650 funcionarios_x000a_Bonos Navideños: 530 bonos para hijos menores de 12 años de los funcionarios_x000a_Cierre de Plan de Acción: participación de 340 funcionarios"/>
    <m/>
    <m/>
    <n v="0.98982015609093998"/>
    <x v="0"/>
    <n v="1"/>
    <m/>
    <m/>
    <m/>
    <m/>
    <m/>
    <m/>
    <m/>
    <n v="1"/>
    <m/>
    <m/>
    <m/>
    <m/>
    <m/>
    <m/>
    <m/>
    <n v="1"/>
    <m/>
    <m/>
    <n v="0"/>
    <m/>
    <s v="No aplica"/>
    <m/>
    <s v=" Bienestar en este trimestre no se reportan indicadores debido a que el contrato para el desarrollo de las actividades se terminó el 19 de julio de 2018 y el nuevo contrato se suscribió el el 14 de septiembre de 2018._x000a__x000a_Durante este trimestre se llevo a cabo toda la etapa precontractual."/>
    <m/>
    <n v="0"/>
    <x v="1"/>
    <n v="1"/>
    <n v="277"/>
    <n v="277"/>
    <n v="1"/>
    <m/>
    <m/>
    <m/>
    <m/>
    <n v="1"/>
    <n v="110"/>
    <n v="110"/>
    <n v="1"/>
    <m/>
    <m/>
    <m/>
    <m/>
    <n v="1"/>
    <n v="398"/>
    <n v="427"/>
    <n v="0.9320843091334895"/>
    <s v="&lt;"/>
    <s v="BUENO"/>
    <s v="Participación de los funcionarios con sus familias en la actividad del día de la familia en cinco fechas durante los meses de abril y mayo._x000a_El equipo de atletismo participó en la carrera allianz y 11 de los integrantes asistieron a una jornada de entrenamiento.  "/>
    <m/>
    <m/>
    <n v="0.9320843091334895"/>
    <s v="BUENO"/>
    <m/>
    <m/>
    <m/>
    <m/>
    <m/>
    <m/>
    <m/>
    <m/>
    <m/>
    <m/>
    <m/>
    <m/>
    <m/>
    <m/>
    <m/>
    <m/>
    <n v="1"/>
    <n v="531"/>
    <n v="531"/>
    <n v="1"/>
    <s v="&gt;"/>
    <s v="EXCELENTE"/>
    <s v="La actividad se llevó a cabo en dos fechas Febrero 24 y 25 y marzo 3 y 4."/>
    <m/>
    <m/>
    <n v="1"/>
    <s v="EXCELENTE"/>
  </r>
  <r>
    <n v="58"/>
    <x v="0"/>
    <s v="Gestión del Talento Humano"/>
    <x v="8"/>
    <x v="0"/>
    <x v="57"/>
    <s v="Hacer seguimiento a la efectividad de la capacitación"/>
    <x v="0"/>
    <s v="Personal y Tecnológico (Computador)"/>
    <n v="0.8"/>
    <s v="Al final de cada proceso de capacitación"/>
    <s v="Efectividad"/>
    <s v="(Número de calificaciones satisfactorias y sobresalientes / Total de participantes )*100%"/>
    <s v="Porcentaje"/>
    <s v="Consolidado resultados de evaluaciones"/>
    <s v="Trimestral"/>
    <s v="Trimestral"/>
    <s v="&lt; 80%"/>
    <s v="≥ 80% y &lt;85%"/>
    <s v="&gt;= 85% ≤ 95%"/>
    <s v="&gt;95%"/>
    <s v="SGH- ACADEMIA"/>
    <s v="Profesional Contratista área de ACADEMIA"/>
    <s v="Profesional Contratista área de ACADEMIA"/>
    <s v="SGH, SOP, Alta Dirección."/>
    <n v="0.8"/>
    <m/>
    <m/>
    <m/>
    <m/>
    <m/>
    <m/>
    <m/>
    <n v="0.8"/>
    <m/>
    <m/>
    <m/>
    <m/>
    <m/>
    <m/>
    <m/>
    <n v="0.8"/>
    <n v="36"/>
    <n v="36"/>
    <n v="1"/>
    <s v="&gt;"/>
    <s v="EXCELENTE"/>
    <s v="Durante el mes de Noviembre diciembre se impartió un curso  Qulified Regger con una  párticipacion de 10 Unidades Bomberiles de los cuales 10 aprobaron de manera sobresaliente las evaluaciones planteadas en el curso _x000a__x000a_Durante el mes de diciembre se impartió un curso e primera Respuesta con materiales peligrosos de la oferta OFDA con una participación de 26 Unidades Bomberiles de los cuales 21 aprobaron de manera sobresaliente las evaluaciones planteadas en el curso "/>
    <m/>
    <m/>
    <n v="1"/>
    <x v="0"/>
    <n v="0.8"/>
    <m/>
    <m/>
    <m/>
    <m/>
    <m/>
    <m/>
    <m/>
    <n v="0.8"/>
    <m/>
    <m/>
    <m/>
    <m/>
    <m/>
    <m/>
    <m/>
    <n v="0.8"/>
    <n v="71"/>
    <n v="75"/>
    <n v="0.94666666666666666"/>
    <s v="&gt;"/>
    <s v="BUENO"/>
    <s v="Durante el trimestre se impartio un curso de capacitacion para instructores  con una participación de 75 servidores públicos los cuales cumplieron satisfactoriamente y de manera sobresaliente 71 de ellos, con las evaluaciones planteadas durante el desarrollo del curso "/>
    <m/>
    <m/>
    <n v="0.94666666666666666"/>
    <x v="2"/>
    <n v="0.8"/>
    <n v="39"/>
    <n v="39"/>
    <n v="1"/>
    <s v="&gt;"/>
    <s v="EXCELENTE"/>
    <s v="Durante el mes de abril se impartieron dos cursos para la conducción de vehículos de Emergencias con una participación de 39 servidores públicos los cuales cumplieron satisfactoriamente y de manera sobresaliente con las evaluaciones planteadas durante el desarrollo del curso "/>
    <s v="NO APLICA"/>
    <n v="0.8"/>
    <n v="43"/>
    <n v="43"/>
    <n v="1"/>
    <s v="&gt;"/>
    <s v="EXCELENTE"/>
    <s v="Durante el mes de Mayo se impartieron dos cursos para la conducción de vehículos de Emergencias con una participación de 43 servidores públicos los cuales cumplieron satisfactoriamente y de manera sobresaliente con las evaluaciones planteadas durante el desarrollo del curso "/>
    <m/>
    <n v="80"/>
    <n v="14"/>
    <n v="14"/>
    <n v="1"/>
    <s v="&gt;"/>
    <s v="Excelente"/>
    <s v="Durante el mes de Junio se impartio un curso Sistema Comando de Incidentes Nivel Intermedio con una participación de 14 servidores públicos los cuales cumplieron satisfactoriamente y de manera sobresaliente con las evaluaciones planteadas durante el desarrollo del curso "/>
    <m/>
    <m/>
    <n v="1"/>
    <s v="EXCELENTE"/>
    <m/>
    <m/>
    <m/>
    <m/>
    <m/>
    <m/>
    <m/>
    <m/>
    <m/>
    <m/>
    <m/>
    <m/>
    <m/>
    <m/>
    <m/>
    <m/>
    <n v="0.8"/>
    <n v="114"/>
    <n v="124"/>
    <n v="0.91935483870967738"/>
    <s v="&gt;"/>
    <s v="BUENO"/>
    <s v="Durante la ejecución del proceso de capacitación y entrenamiento 10 uniformados de la UAECOB no alcanzaron a cumplir satisfactoriamente los objetivos planteados en las evaluaciones de los cursos razon por la cual no fueron certificados en este proceso."/>
    <m/>
    <m/>
    <n v="0.91935483870967738"/>
    <s v="BUENO"/>
  </r>
  <r>
    <n v="59"/>
    <x v="1"/>
    <s v="Gestión del Talento Humano"/>
    <x v="8"/>
    <x v="0"/>
    <x v="58"/>
    <s v="Hacer seguimiento al cumplimiento del Plan de Capacitación"/>
    <x v="0"/>
    <s v="Personal y Tecnológico (Computador)"/>
    <n v="0.8"/>
    <s v="Al final de cada proceso de capacitación"/>
    <s v="Eficacia"/>
    <s v="(Número de capacitaciones ejecutadas / Número de Capacitaciones programadas en el periodo)*100"/>
    <s v="Porcentaje"/>
    <s v="Base de datos e ADAMDEMIA de cursos de capacitación realizados"/>
    <s v="Trimestral"/>
    <s v="Trimestral"/>
    <s v="&lt; 80%"/>
    <s v="≥ 80% y &lt;85%"/>
    <s v="&gt;= 85% ≤95%"/>
    <s v="&gt;95%"/>
    <s v="SGH- ACADEMIA"/>
    <s v="Profesional Contratista área de ACADEMIA"/>
    <s v="Profesional Contratista área de ACADEMIA"/>
    <s v="SGH, SOP, Alta Dirección."/>
    <n v="0.8"/>
    <m/>
    <m/>
    <m/>
    <m/>
    <m/>
    <m/>
    <m/>
    <n v="0.8"/>
    <m/>
    <m/>
    <m/>
    <m/>
    <m/>
    <m/>
    <m/>
    <n v="0.8"/>
    <n v="6"/>
    <n v="7"/>
    <n v="0.8571428571428571"/>
    <s v="="/>
    <s v="BUENO"/>
    <s v="Durante el mes de Octubre se impartieron (2) dos procesos de capacitación y entrenamiento con una participación de 48  servidores públicos de la UAECOB._x000a__x000a_Durante el mes de Noviembrere se impartieron (4)  procesos de capacitación y entrenamiento con una participación de 57  servidores públicos de la UAECOB."/>
    <m/>
    <m/>
    <n v="0.8571428571428571"/>
    <x v="3"/>
    <n v="0.8"/>
    <m/>
    <m/>
    <m/>
    <m/>
    <m/>
    <m/>
    <m/>
    <n v="0.8"/>
    <m/>
    <m/>
    <m/>
    <m/>
    <m/>
    <m/>
    <m/>
    <n v="0.8"/>
    <n v="23"/>
    <n v="23"/>
    <n v="1"/>
    <s v="&gt;"/>
    <s v="EXCELENTE"/>
    <s v="Durante el trimestre se impartieron 23 procesos de capacitación y entrenamiento con una participación de  465 servidores públicos de la UAECOB."/>
    <m/>
    <m/>
    <n v="1"/>
    <x v="0"/>
    <n v="0.8"/>
    <n v="3"/>
    <n v="3"/>
    <n v="1"/>
    <s v="&gt;"/>
    <s v="EXCELENTE"/>
    <s v="Durante el mes de abril se impartieron (3) Tres procesos de capacitación y entrenamiento con una participación de 56 servidores públicos de la UAECOB."/>
    <s v="NO APLICA"/>
    <n v="0.8"/>
    <n v="6"/>
    <n v="6"/>
    <n v="1"/>
    <s v="&gt;"/>
    <s v="EXCELENTE"/>
    <s v="Durante el mes de Mayo se impartieron seis procesos de capacitación y entrenamiento con una participación de 130 servidores públicos de la UAECOB."/>
    <m/>
    <n v="80"/>
    <n v="8"/>
    <n v="8"/>
    <n v="1"/>
    <s v="&gt;"/>
    <s v="Excelente"/>
    <s v="Durante el mes de Junio impartieron seis procesos de capacitación y entrenamiento con una participación de 167 servidores públicos de la UAECOB."/>
    <m/>
    <m/>
    <n v="1"/>
    <s v="EXCELENTE"/>
    <m/>
    <m/>
    <m/>
    <m/>
    <m/>
    <m/>
    <m/>
    <m/>
    <m/>
    <m/>
    <m/>
    <m/>
    <m/>
    <m/>
    <m/>
    <m/>
    <n v="0.8"/>
    <n v="5"/>
    <n v="5"/>
    <n v="1"/>
    <s v="&gt;"/>
    <s v="EXCELENTE"/>
    <s v="_x000a_En el primer trimestre se plantearon 5 proceso de formación al personal operativo de la entidad, los cuales fueron ejecutados en las fechas planeadas._x000a_"/>
    <m/>
    <m/>
    <n v="1"/>
    <s v="EXCELENTE"/>
  </r>
  <r>
    <n v="60"/>
    <x v="0"/>
    <s v="Gestión del Talento Humano"/>
    <x v="8"/>
    <x v="0"/>
    <x v="59"/>
    <s v="Hacer seguimiento a la frecuencia de accidentes incapacitantes"/>
    <x v="0"/>
    <s v="Personal y Tecnológico (Computador)"/>
    <n v="0.04"/>
    <s v="AL final de cada periodo"/>
    <s v="Efectividad"/>
    <s v="(Número de accidentes incapacitantes / Total de funcionarios)*100"/>
    <s v="Porcentaje"/>
    <s v="Los datos se obtienen de la bases de datos de accidentes de trabajo de la UAECOB, la cual se verifica periódicamente con la información enviada por ARL POSITIVA"/>
    <s v="Trimestral"/>
    <s v="Trimestral"/>
    <s v="&gt;7%"/>
    <s v="≥5% y ≤7%"/>
    <s v="≥ 3,5% y ≤5% "/>
    <s v="&lt; 3,5%"/>
    <s v="SGH- SYST"/>
    <s v="SGH- Profesional Especializado SYST"/>
    <s v="SGH- Profesional Especializado SYST"/>
    <s v="SGH, SOP, Alta Dirección."/>
    <n v="0.04"/>
    <m/>
    <m/>
    <m/>
    <m/>
    <m/>
    <m/>
    <m/>
    <n v="0.04"/>
    <m/>
    <m/>
    <m/>
    <m/>
    <m/>
    <m/>
    <m/>
    <n v="0.04"/>
    <n v="8"/>
    <n v="642"/>
    <n v="1.2461059190031152E-2"/>
    <s v="&lt;"/>
    <s v="EXCELENTE"/>
    <s v="En el último trimestre de 2018, se presentaron en total 38 accidentes laborales, de los cuales 24 tuvieron al menos un día de incapacidad y cuatro de ellos con pérdida de días superior a 15 días.  Los accidentes ocurrieron principalmente dentro de las sedes y no en lugares de emergencia."/>
    <m/>
    <m/>
    <n v="1.2461059190031152E-2"/>
    <x v="0"/>
    <n v="0.04"/>
    <m/>
    <m/>
    <m/>
    <m/>
    <m/>
    <m/>
    <m/>
    <n v="0.04"/>
    <m/>
    <m/>
    <m/>
    <m/>
    <m/>
    <m/>
    <m/>
    <n v="0.04"/>
    <n v="8"/>
    <n v="642"/>
    <n v="1.2461059190031152E-2"/>
    <s v="&lt;"/>
    <s v="EXCELENTE"/>
    <s v="Durante el tercer trimestre del año 2018, se presentaron en promedio 8 accidentes incapacitantes por mes, de los cuales se identifico que las principales causas de estos accidentes se dan por levantamientos de cargas (sobreesfuerzo), caidas a nivel  y otros factores de riesgo propios de la operacion. "/>
    <s v="No aplica"/>
    <m/>
    <n v="1.2461059190031152E-2"/>
    <x v="0"/>
    <m/>
    <m/>
    <m/>
    <m/>
    <m/>
    <m/>
    <m/>
    <m/>
    <m/>
    <m/>
    <m/>
    <m/>
    <m/>
    <m/>
    <m/>
    <m/>
    <n v="0.04"/>
    <n v="10"/>
    <n v="642"/>
    <n v="1.6E-2"/>
    <m/>
    <m/>
    <s v="Durante el segundo trimestre del año 2018, se presentaron en promedio 10 accidentes por mes, de los cuales se identifico que las principals causas de estas son las caidas a nivel, golpes derivados del acondicionamiento fisico realizado por el personal operativo y otros factores de riesgo propios de la operacion. "/>
    <s v="NO APLICA"/>
    <m/>
    <n v="1.6E-2"/>
    <s v="EXCELENTE"/>
    <m/>
    <m/>
    <m/>
    <m/>
    <m/>
    <m/>
    <m/>
    <m/>
    <m/>
    <m/>
    <m/>
    <m/>
    <m/>
    <m/>
    <m/>
    <m/>
    <n v="0.04"/>
    <n v="10"/>
    <n v="643"/>
    <n v="1.5552099533437015E-2"/>
    <s v="&gt;"/>
    <s v="EXCELENTE"/>
    <s v="Los eventos relacionados con acondicionamiento físico y Operativos Generales (Activación, Movilización y corte de árboles), fueron los que aportaron la mayoría de días perdidos."/>
    <m/>
    <m/>
    <n v="1.5552099533437015E-2"/>
    <s v="EXCELENTE"/>
  </r>
  <r>
    <n v="61"/>
    <x v="0"/>
    <s v="Gestión del Talento Humano"/>
    <x v="8"/>
    <x v="0"/>
    <x v="60"/>
    <s v="Conocer la cantidad de horas hombres perdidas por enfermedad común respecto a las HHT en el período"/>
    <x v="0"/>
    <s v="Personal y Tecnológico (Computador)"/>
    <n v="0.04"/>
    <s v="AL final de cada periodo"/>
    <s v="Efectividad"/>
    <s v="(HH perdidos por EC en el periodo / Número H.H. Trabajadas en el periodo)*100"/>
    <s v="Porcentaje"/>
    <s v="Los datos se obtienen de la bases de datos de ausentismo de la UAECOB"/>
    <s v="Trimestral"/>
    <s v="Trimestral"/>
    <s v="&gt;7%"/>
    <s v="≥5% y ≤7%"/>
    <s v="≥ 4% y ≤5% "/>
    <s v="&lt; 4%"/>
    <s v="SGH- SYST"/>
    <s v="SGH- Profesional Especializado SYST"/>
    <s v="SGH- Profesional Especializado SYST"/>
    <s v="SGH, SOP, Alta Dirección."/>
    <n v="0.04"/>
    <m/>
    <m/>
    <m/>
    <m/>
    <m/>
    <m/>
    <m/>
    <n v="0.04"/>
    <m/>
    <m/>
    <m/>
    <m/>
    <m/>
    <m/>
    <m/>
    <n v="0.04"/>
    <n v="5464"/>
    <n v="231120"/>
    <n v="2.3641398407753547E-2"/>
    <s v="&lt;"/>
    <s v="EXCELENTE"/>
    <s v="La severidad de los eventos de origen común disminuyó con respecto al periodo anteior (3,44%) y cerró el año mostrando una tendencia a la baja."/>
    <m/>
    <m/>
    <n v="2.3641398407753547E-2"/>
    <x v="0"/>
    <n v="0.04"/>
    <m/>
    <m/>
    <m/>
    <m/>
    <m/>
    <m/>
    <m/>
    <n v="0.04"/>
    <m/>
    <m/>
    <m/>
    <m/>
    <m/>
    <m/>
    <m/>
    <n v="0.04"/>
    <n v="7952"/>
    <n v="231120"/>
    <n v="3.440636898580824E-2"/>
    <s v="&lt;"/>
    <s v="EXCELENTE"/>
    <s v="En el segundo trimestre las incapacidades por E.G  se  presentaron principalmente por los siguentes diagnosticos: M545-Lumbagos, J029-Enfermedades Respiratorias y A09-Enfermedades Gastrointestinales."/>
    <s v="No aplica"/>
    <m/>
    <n v="3.440636898580824E-2"/>
    <x v="0"/>
    <m/>
    <m/>
    <m/>
    <m/>
    <m/>
    <m/>
    <m/>
    <m/>
    <m/>
    <m/>
    <m/>
    <m/>
    <m/>
    <m/>
    <m/>
    <m/>
    <n v="0.04"/>
    <n v="8320"/>
    <n v="231120"/>
    <n v="3.5998615437867774E-2"/>
    <m/>
    <m/>
    <s v="En el segundo trimestre las incapacidades por E.G  se  presentaron principalmente por los siguentes diagnosticos: A09-Diarrea y Gastroenteritis, M545-Lumbagos, R51-Cefaleas y J00-Resfriado comun las cuales son de uno, dos y hasta tres dias, se siguen presentando casos continuos de lumbagias por accidentes laborales."/>
    <s v="NO APLICA"/>
    <m/>
    <n v="3.5998615437867774E-2"/>
    <s v="BUENO"/>
    <m/>
    <m/>
    <m/>
    <m/>
    <m/>
    <m/>
    <m/>
    <m/>
    <m/>
    <m/>
    <m/>
    <m/>
    <m/>
    <m/>
    <m/>
    <m/>
    <n v="0.04"/>
    <n v="7728"/>
    <n v="231480"/>
    <n v="3.3385173665111456E-2"/>
    <s v="&gt;"/>
    <s v="EXCELENTE"/>
    <s v="en el primer trimestre las incapacidades por E.G  se  presentaron principalmente por los siguentes diagnosticos: A09-Diarrea y Gastroenteritis, M545-Lumbagos, R51-Cefaleas y J00-Resfriado comun las cuales son de uno, dos y hasta tres dias, se siguen presentando casos continuos de lumbagias por accidentes laborales."/>
    <m/>
    <m/>
    <n v="3.3385173665111456E-2"/>
    <s v="EXCELENTE"/>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10.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1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13.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9.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name="TablaDinámica5" cacheId="145" applyNumberFormats="0" applyBorderFormats="0" applyFontFormats="0" applyPatternFormats="0" applyAlignmentFormats="0" applyWidthHeightFormats="1" dataCaption="Valores" updatedVersion="6" minRefreshableVersion="3" rowGrandTotals="0" colGrandTotals="0" itemPrintTitles="1" createdVersion="6" indent="0" compact="0" compactData="0" multipleFieldFilters="0">
  <location ref="C45:G106" firstHeaderRow="0" firstDataRow="1" firstDataCol="3"/>
  <pivotFields count="133">
    <pivotField compact="0" outline="0" showAll="0" defaultSubtotal="0"/>
    <pivotField compact="0" outline="0" showAll="0" defaultSubtotal="0"/>
    <pivotField compact="0" outline="0" showAll="0" defaultSubtotal="0"/>
    <pivotField compact="0" outline="0" showAll="0" defaultSubtotal="0">
      <items count="9">
        <item x="0"/>
        <item x="1"/>
        <item x="2"/>
        <item x="3"/>
        <item x="4"/>
        <item x="5"/>
        <item x="6"/>
        <item x="7"/>
        <item x="8"/>
      </items>
    </pivotField>
    <pivotField axis="axisRow" compact="0" outline="0" showAll="0" defaultSubtotal="0">
      <items count="2">
        <item x="0"/>
        <item x="1"/>
      </items>
    </pivotField>
    <pivotField axis="axisRow" compact="0" outline="0" showAll="0" defaultSubtotal="0">
      <items count="61">
        <item x="26"/>
        <item x="14"/>
        <item x="24"/>
        <item x="12"/>
        <item x="31"/>
        <item x="9"/>
        <item x="10"/>
        <item x="53"/>
        <item x="39"/>
        <item x="30"/>
        <item x="8"/>
        <item x="55"/>
        <item x="7"/>
        <item x="4"/>
        <item x="58"/>
        <item x="18"/>
        <item x="6"/>
        <item x="27"/>
        <item x="5"/>
        <item x="51"/>
        <item x="49"/>
        <item x="43"/>
        <item x="2"/>
        <item x="29"/>
        <item x="13"/>
        <item x="57"/>
        <item x="21"/>
        <item x="1"/>
        <item x="0"/>
        <item x="41"/>
        <item x="60"/>
        <item x="33"/>
        <item x="23"/>
        <item x="20"/>
        <item x="54"/>
        <item x="44"/>
        <item x="47"/>
        <item x="25"/>
        <item x="34"/>
        <item x="16"/>
        <item x="17"/>
        <item x="11"/>
        <item x="40"/>
        <item x="56"/>
        <item x="19"/>
        <item x="15"/>
        <item x="36"/>
        <item x="37"/>
        <item x="38"/>
        <item x="42"/>
        <item x="22"/>
        <item x="3"/>
        <item x="35"/>
        <item x="48"/>
        <item x="46"/>
        <item x="59"/>
        <item x="50"/>
        <item x="32"/>
        <item x="52"/>
        <item x="28"/>
        <item x="45"/>
      </items>
    </pivotField>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name="DESEMPEÑO 4to TRIM" axis="axisRow" compact="0" outline="0" showAll="0" defaultSubtotal="0">
      <items count="5">
        <item x="3"/>
        <item x="0"/>
        <item x="4"/>
        <item x="2"/>
        <item x="1"/>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5">
        <item x="2"/>
        <item x="0"/>
        <item x="4"/>
        <item x="1"/>
        <item x="3"/>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s>
  <rowFields count="3">
    <field x="5"/>
    <field x="4"/>
    <field x="51"/>
  </rowFields>
  <rowItems count="61">
    <i>
      <x/>
      <x/>
      <x v="1"/>
    </i>
    <i>
      <x v="1"/>
      <x/>
      <x v="1"/>
    </i>
    <i>
      <x v="2"/>
      <x/>
      <x v="1"/>
    </i>
    <i>
      <x v="3"/>
      <x/>
      <x v="1"/>
    </i>
    <i>
      <x v="4"/>
      <x/>
      <x v="1"/>
    </i>
    <i>
      <x v="5"/>
      <x v="1"/>
      <x/>
    </i>
    <i>
      <x v="6"/>
      <x v="1"/>
      <x/>
    </i>
    <i>
      <x v="7"/>
      <x/>
      <x v="1"/>
    </i>
    <i>
      <x v="8"/>
      <x/>
      <x v="1"/>
    </i>
    <i>
      <x v="9"/>
      <x v="1"/>
      <x v="2"/>
    </i>
    <i>
      <x v="10"/>
      <x v="1"/>
      <x/>
    </i>
    <i>
      <x v="11"/>
      <x/>
      <x v="1"/>
    </i>
    <i>
      <x v="12"/>
      <x/>
      <x v="3"/>
    </i>
    <i>
      <x v="13"/>
      <x/>
      <x v="3"/>
    </i>
    <i>
      <x v="14"/>
      <x/>
      <x/>
    </i>
    <i>
      <x v="15"/>
      <x/>
      <x v="1"/>
    </i>
    <i>
      <x v="16"/>
      <x/>
      <x v="1"/>
    </i>
    <i>
      <x v="17"/>
      <x/>
      <x v="1"/>
    </i>
    <i>
      <x v="18"/>
      <x/>
      <x/>
    </i>
    <i>
      <x v="19"/>
      <x/>
      <x v="1"/>
    </i>
    <i>
      <x v="20"/>
      <x/>
      <x/>
    </i>
    <i>
      <x v="21"/>
      <x v="1"/>
      <x v="1"/>
    </i>
    <i>
      <x v="22"/>
      <x/>
      <x v="4"/>
    </i>
    <i>
      <x v="23"/>
      <x/>
      <x v="1"/>
    </i>
    <i>
      <x v="24"/>
      <x/>
      <x v="1"/>
    </i>
    <i>
      <x v="25"/>
      <x/>
      <x v="1"/>
    </i>
    <i>
      <x v="26"/>
      <x/>
      <x v="1"/>
    </i>
    <i>
      <x v="27"/>
      <x/>
      <x v="1"/>
    </i>
    <i>
      <x v="28"/>
      <x/>
      <x v="1"/>
    </i>
    <i>
      <x v="29"/>
      <x v="1"/>
      <x v="4"/>
    </i>
    <i>
      <x v="30"/>
      <x/>
      <x v="1"/>
    </i>
    <i>
      <x v="31"/>
      <x/>
      <x v="1"/>
    </i>
    <i>
      <x v="32"/>
      <x/>
      <x v="1"/>
    </i>
    <i>
      <x v="33"/>
      <x/>
      <x v="1"/>
    </i>
    <i>
      <x v="34"/>
      <x/>
      <x v="1"/>
    </i>
    <i>
      <x v="35"/>
      <x v="1"/>
      <x v="4"/>
    </i>
    <i>
      <x v="36"/>
      <x/>
      <x/>
    </i>
    <i>
      <x v="37"/>
      <x/>
      <x v="1"/>
    </i>
    <i>
      <x v="38"/>
      <x v="1"/>
      <x/>
    </i>
    <i>
      <x v="39"/>
      <x v="1"/>
      <x v="1"/>
    </i>
    <i>
      <x v="40"/>
      <x/>
      <x v="1"/>
    </i>
    <i>
      <x v="41"/>
      <x/>
      <x v="1"/>
    </i>
    <i>
      <x v="42"/>
      <x/>
      <x v="1"/>
    </i>
    <i>
      <x v="43"/>
      <x/>
      <x v="1"/>
    </i>
    <i>
      <x v="44"/>
      <x/>
      <x v="1"/>
    </i>
    <i>
      <x v="45"/>
      <x/>
      <x v="1"/>
    </i>
    <i>
      <x v="46"/>
      <x/>
      <x v="2"/>
    </i>
    <i>
      <x v="47"/>
      <x/>
      <x v="1"/>
    </i>
    <i>
      <x v="48"/>
      <x/>
      <x v="1"/>
    </i>
    <i>
      <x v="49"/>
      <x v="1"/>
      <x v="1"/>
    </i>
    <i>
      <x v="50"/>
      <x/>
      <x v="1"/>
    </i>
    <i>
      <x v="51"/>
      <x v="1"/>
      <x v="1"/>
    </i>
    <i>
      <x v="52"/>
      <x v="1"/>
      <x v="1"/>
    </i>
    <i>
      <x v="53"/>
      <x/>
      <x v="1"/>
    </i>
    <i>
      <x v="54"/>
      <x/>
      <x/>
    </i>
    <i>
      <x v="55"/>
      <x/>
      <x v="1"/>
    </i>
    <i>
      <x v="56"/>
      <x/>
      <x/>
    </i>
    <i>
      <x v="57"/>
      <x/>
      <x v="1"/>
    </i>
    <i>
      <x v="58"/>
      <x/>
      <x v="1"/>
    </i>
    <i>
      <x v="59"/>
      <x v="1"/>
      <x v="2"/>
    </i>
    <i>
      <x v="60"/>
      <x/>
      <x v="1"/>
    </i>
  </rowItems>
  <colFields count="1">
    <field x="-2"/>
  </colFields>
  <colItems count="2">
    <i>
      <x/>
    </i>
    <i i="1">
      <x v="1"/>
    </i>
  </colItems>
  <dataFields count="2">
    <dataField name="Meta (4to trimestre)" fld="9" baseField="51" baseItem="0"/>
    <dataField name="RESULTADO 4to TRIM" fld="50" baseField="0" baseItem="0"/>
  </dataFields>
  <formats count="150">
    <format dxfId="2753">
      <pivotArea field="4" type="button" dataOnly="0" labelOnly="1" outline="0" axis="axisRow" fieldPosition="1"/>
    </format>
    <format dxfId="2752">
      <pivotArea field="78" type="button" dataOnly="0" labelOnly="1" outline="0"/>
    </format>
    <format dxfId="2751">
      <pivotArea dataOnly="0" labelOnly="1" outline="0" fieldPosition="0">
        <references count="1">
          <reference field="4294967294" count="1">
            <x v="0"/>
          </reference>
        </references>
      </pivotArea>
    </format>
    <format dxfId="2750">
      <pivotArea field="4" type="button" dataOnly="0" labelOnly="1" outline="0" axis="axisRow" fieldPosition="1"/>
    </format>
    <format dxfId="2749">
      <pivotArea field="78" type="button" dataOnly="0" labelOnly="1" outline="0"/>
    </format>
    <format dxfId="2748">
      <pivotArea dataOnly="0" labelOnly="1" outline="0" fieldPosition="0">
        <references count="1">
          <reference field="4294967294" count="1">
            <x v="0"/>
          </reference>
        </references>
      </pivotArea>
    </format>
    <format dxfId="2747">
      <pivotArea field="4" type="button" dataOnly="0" labelOnly="1" outline="0" axis="axisRow" fieldPosition="1"/>
    </format>
    <format dxfId="2746">
      <pivotArea field="78" type="button" dataOnly="0" labelOnly="1" outline="0"/>
    </format>
    <format dxfId="2745">
      <pivotArea dataOnly="0" labelOnly="1" outline="0" fieldPosition="0">
        <references count="1">
          <reference field="4294967294" count="1">
            <x v="0"/>
          </reference>
        </references>
      </pivotArea>
    </format>
    <format dxfId="2744">
      <pivotArea outline="0" collapsedLevelsAreSubtotals="1" fieldPosition="0"/>
    </format>
    <format dxfId="2743">
      <pivotArea type="all" dataOnly="0" outline="0" fieldPosition="0"/>
    </format>
    <format dxfId="2742">
      <pivotArea outline="0" collapsedLevelsAreSubtotals="1" fieldPosition="0"/>
    </format>
    <format dxfId="2741">
      <pivotArea field="5" type="button" dataOnly="0" labelOnly="1" outline="0" axis="axisRow" fieldPosition="0"/>
    </format>
    <format dxfId="2740">
      <pivotArea field="4" type="button" dataOnly="0" labelOnly="1" outline="0" axis="axisRow" fieldPosition="1"/>
    </format>
    <format dxfId="2739">
      <pivotArea field="78" type="button" dataOnly="0" labelOnly="1" outline="0"/>
    </format>
    <format dxfId="2738">
      <pivotArea dataOnly="0" labelOnly="1" outline="0" fieldPosition="0">
        <references count="1">
          <reference field="5" count="7">
            <x v="6"/>
            <x v="10"/>
            <x v="21"/>
            <x v="38"/>
            <x v="39"/>
            <x v="49"/>
            <x v="52"/>
          </reference>
        </references>
      </pivotArea>
    </format>
    <format dxfId="2737">
      <pivotArea dataOnly="0" labelOnly="1" outline="0" fieldPosition="0">
        <references count="2">
          <reference field="4" count="0"/>
          <reference field="5" count="1" selected="0">
            <x v="6"/>
          </reference>
        </references>
      </pivotArea>
    </format>
    <format dxfId="2736">
      <pivotArea dataOnly="0" labelOnly="1" outline="0" fieldPosition="0">
        <references count="1">
          <reference field="4294967294" count="1">
            <x v="0"/>
          </reference>
        </references>
      </pivotArea>
    </format>
    <format dxfId="2735">
      <pivotArea type="all" dataOnly="0" outline="0" fieldPosition="0"/>
    </format>
    <format dxfId="2734">
      <pivotArea outline="0" collapsedLevelsAreSubtotals="1" fieldPosition="0"/>
    </format>
    <format dxfId="2733">
      <pivotArea field="5" type="button" dataOnly="0" labelOnly="1" outline="0" axis="axisRow" fieldPosition="0"/>
    </format>
    <format dxfId="2732">
      <pivotArea field="4" type="button" dataOnly="0" labelOnly="1" outline="0" axis="axisRow" fieldPosition="1"/>
    </format>
    <format dxfId="2731">
      <pivotArea field="78" type="button" dataOnly="0" labelOnly="1" outline="0"/>
    </format>
    <format dxfId="2730">
      <pivotArea dataOnly="0" labelOnly="1" outline="0" fieldPosition="0">
        <references count="1">
          <reference field="5" count="7">
            <x v="6"/>
            <x v="10"/>
            <x v="21"/>
            <x v="38"/>
            <x v="39"/>
            <x v="49"/>
            <x v="52"/>
          </reference>
        </references>
      </pivotArea>
    </format>
    <format dxfId="2729">
      <pivotArea dataOnly="0" labelOnly="1" outline="0" fieldPosition="0">
        <references count="2">
          <reference field="4" count="0"/>
          <reference field="5" count="1" selected="0">
            <x v="6"/>
          </reference>
        </references>
      </pivotArea>
    </format>
    <format dxfId="2728">
      <pivotArea dataOnly="0" labelOnly="1" outline="0" fieldPosition="0">
        <references count="1">
          <reference field="4294967294" count="1">
            <x v="0"/>
          </reference>
        </references>
      </pivotArea>
    </format>
    <format dxfId="2727">
      <pivotArea type="all" dataOnly="0" outline="0" fieldPosition="0"/>
    </format>
    <format dxfId="2726">
      <pivotArea outline="0" collapsedLevelsAreSubtotals="1" fieldPosition="0"/>
    </format>
    <format dxfId="2725">
      <pivotArea field="5" type="button" dataOnly="0" labelOnly="1" outline="0" axis="axisRow" fieldPosition="0"/>
    </format>
    <format dxfId="2724">
      <pivotArea field="4" type="button" dataOnly="0" labelOnly="1" outline="0" axis="axisRow" fieldPosition="1"/>
    </format>
    <format dxfId="2723">
      <pivotArea field="78" type="button" dataOnly="0" labelOnly="1" outline="0"/>
    </format>
    <format dxfId="2722">
      <pivotArea dataOnly="0" labelOnly="1" outline="0" fieldPosition="0">
        <references count="1">
          <reference field="5" count="7">
            <x v="6"/>
            <x v="10"/>
            <x v="21"/>
            <x v="38"/>
            <x v="39"/>
            <x v="49"/>
            <x v="52"/>
          </reference>
        </references>
      </pivotArea>
    </format>
    <format dxfId="2721">
      <pivotArea dataOnly="0" labelOnly="1" outline="0" fieldPosition="0">
        <references count="2">
          <reference field="4" count="0"/>
          <reference field="5" count="1" selected="0">
            <x v="6"/>
          </reference>
        </references>
      </pivotArea>
    </format>
    <format dxfId="2720">
      <pivotArea dataOnly="0" labelOnly="1" outline="0" fieldPosition="0">
        <references count="1">
          <reference field="4294967294" count="1">
            <x v="0"/>
          </reference>
        </references>
      </pivotArea>
    </format>
    <format dxfId="2719">
      <pivotArea dataOnly="0" labelOnly="1" outline="0" fieldPosition="0">
        <references count="1">
          <reference field="5" count="7">
            <x v="6"/>
            <x v="10"/>
            <x v="21"/>
            <x v="38"/>
            <x v="39"/>
            <x v="49"/>
            <x v="52"/>
          </reference>
        </references>
      </pivotArea>
    </format>
    <format dxfId="2718">
      <pivotArea dataOnly="0" labelOnly="1" outline="0" fieldPosition="0">
        <references count="1">
          <reference field="5" count="7">
            <x v="6"/>
            <x v="10"/>
            <x v="21"/>
            <x v="38"/>
            <x v="39"/>
            <x v="49"/>
            <x v="52"/>
          </reference>
        </references>
      </pivotArea>
    </format>
    <format dxfId="2717">
      <pivotArea dataOnly="0" labelOnly="1" outline="0" fieldPosition="0">
        <references count="1">
          <reference field="5" count="7">
            <x v="6"/>
            <x v="10"/>
            <x v="21"/>
            <x v="38"/>
            <x v="39"/>
            <x v="49"/>
            <x v="52"/>
          </reference>
        </references>
      </pivotArea>
    </format>
    <format dxfId="2716">
      <pivotArea dataOnly="0" labelOnly="1" outline="0" fieldPosition="0">
        <references count="1">
          <reference field="5" count="4">
            <x v="5"/>
            <x v="29"/>
            <x v="35"/>
            <x v="59"/>
          </reference>
        </references>
      </pivotArea>
    </format>
    <format dxfId="2715">
      <pivotArea dataOnly="0" labelOnly="1" outline="0" fieldPosition="0">
        <references count="1">
          <reference field="5" count="4">
            <x v="5"/>
            <x v="29"/>
            <x v="35"/>
            <x v="59"/>
          </reference>
        </references>
      </pivotArea>
    </format>
    <format dxfId="2714">
      <pivotArea dataOnly="0" labelOnly="1" outline="0" fieldPosition="0">
        <references count="1">
          <reference field="5" count="1">
            <x v="5"/>
          </reference>
        </references>
      </pivotArea>
    </format>
    <format dxfId="2713">
      <pivotArea dataOnly="0" labelOnly="1" outline="0" fieldPosition="0">
        <references count="1">
          <reference field="5" count="2">
            <x v="9"/>
            <x v="51"/>
          </reference>
        </references>
      </pivotArea>
    </format>
    <format dxfId="2712">
      <pivotArea dataOnly="0" labelOnly="1" outline="0" fieldPosition="0">
        <references count="1">
          <reference field="5" count="2">
            <x v="9"/>
            <x v="51"/>
          </reference>
        </references>
      </pivotArea>
    </format>
    <format dxfId="2711">
      <pivotArea dataOnly="0" labelOnly="1" outline="0" fieldPosition="0">
        <references count="1">
          <reference field="5" count="35">
            <x v="1"/>
            <x v="3"/>
            <x v="4"/>
            <x v="7"/>
            <x v="8"/>
            <x v="14"/>
            <x v="15"/>
            <x v="16"/>
            <x v="17"/>
            <x v="18"/>
            <x v="19"/>
            <x v="20"/>
            <x v="23"/>
            <x v="24"/>
            <x v="25"/>
            <x v="26"/>
            <x v="28"/>
            <x v="30"/>
            <x v="31"/>
            <x v="33"/>
            <x v="34"/>
            <x v="36"/>
            <x v="37"/>
            <x v="40"/>
            <x v="41"/>
            <x v="42"/>
            <x v="44"/>
            <x v="45"/>
            <x v="48"/>
            <x v="50"/>
            <x v="53"/>
            <x v="55"/>
            <x v="56"/>
            <x v="57"/>
            <x v="58"/>
          </reference>
        </references>
      </pivotArea>
    </format>
    <format dxfId="2710">
      <pivotArea dataOnly="0" labelOnly="1" outline="0" fieldPosition="0">
        <references count="1">
          <reference field="5" count="35">
            <x v="1"/>
            <x v="3"/>
            <x v="4"/>
            <x v="7"/>
            <x v="8"/>
            <x v="14"/>
            <x v="15"/>
            <x v="16"/>
            <x v="17"/>
            <x v="18"/>
            <x v="19"/>
            <x v="20"/>
            <x v="23"/>
            <x v="24"/>
            <x v="25"/>
            <x v="26"/>
            <x v="28"/>
            <x v="30"/>
            <x v="31"/>
            <x v="33"/>
            <x v="34"/>
            <x v="36"/>
            <x v="37"/>
            <x v="40"/>
            <x v="41"/>
            <x v="42"/>
            <x v="44"/>
            <x v="45"/>
            <x v="48"/>
            <x v="50"/>
            <x v="53"/>
            <x v="55"/>
            <x v="56"/>
            <x v="57"/>
            <x v="58"/>
          </reference>
        </references>
      </pivotArea>
    </format>
    <format dxfId="2709">
      <pivotArea dataOnly="0" labelOnly="1" outline="0" fieldPosition="0">
        <references count="1">
          <reference field="5" count="1">
            <x v="7"/>
          </reference>
        </references>
      </pivotArea>
    </format>
    <format dxfId="2708">
      <pivotArea dataOnly="0" labelOnly="1" outline="0" fieldPosition="0">
        <references count="1">
          <reference field="5" count="3">
            <x v="19"/>
            <x v="20"/>
            <x v="23"/>
          </reference>
        </references>
      </pivotArea>
    </format>
    <format dxfId="2707">
      <pivotArea dataOnly="0" labelOnly="1" outline="0" fieldPosition="0">
        <references count="1">
          <reference field="5" count="1">
            <x v="26"/>
          </reference>
        </references>
      </pivotArea>
    </format>
    <format dxfId="2706">
      <pivotArea dataOnly="0" labelOnly="1" outline="0" fieldPosition="0">
        <references count="1">
          <reference field="5" count="3">
            <x v="31"/>
            <x v="33"/>
            <x v="34"/>
          </reference>
        </references>
      </pivotArea>
    </format>
    <format dxfId="2705">
      <pivotArea dataOnly="0" labelOnly="1" outline="0" fieldPosition="0">
        <references count="1">
          <reference field="5" count="1">
            <x v="56"/>
          </reference>
        </references>
      </pivotArea>
    </format>
    <format dxfId="2704">
      <pivotArea dataOnly="0" labelOnly="1" outline="0" fieldPosition="0">
        <references count="1">
          <reference field="5" count="1">
            <x v="58"/>
          </reference>
        </references>
      </pivotArea>
    </format>
    <format dxfId="2703">
      <pivotArea dataOnly="0" labelOnly="1" outline="0" fieldPosition="0">
        <references count="1">
          <reference field="5" count="4">
            <x v="0"/>
            <x v="46"/>
            <x v="47"/>
            <x v="54"/>
          </reference>
        </references>
      </pivotArea>
    </format>
    <format dxfId="2702">
      <pivotArea dataOnly="0" labelOnly="1" outline="0" fieldPosition="0">
        <references count="1">
          <reference field="5" count="4">
            <x v="0"/>
            <x v="46"/>
            <x v="47"/>
            <x v="54"/>
          </reference>
        </references>
      </pivotArea>
    </format>
    <format dxfId="2701">
      <pivotArea dataOnly="0" labelOnly="1" outline="0" fieldPosition="0">
        <references count="1">
          <reference field="5" count="9">
            <x v="2"/>
            <x v="11"/>
            <x v="12"/>
            <x v="13"/>
            <x v="22"/>
            <x v="27"/>
            <x v="32"/>
            <x v="43"/>
            <x v="60"/>
          </reference>
        </references>
      </pivotArea>
    </format>
    <format dxfId="2700">
      <pivotArea dataOnly="0" labelOnly="1" outline="0" fieldPosition="0">
        <references count="1">
          <reference field="5" count="9">
            <x v="2"/>
            <x v="11"/>
            <x v="12"/>
            <x v="13"/>
            <x v="22"/>
            <x v="27"/>
            <x v="32"/>
            <x v="43"/>
            <x v="60"/>
          </reference>
        </references>
      </pivotArea>
    </format>
    <format dxfId="2699">
      <pivotArea dataOnly="0" labelOnly="1" outline="0" fieldPosition="0">
        <references count="1">
          <reference field="5" count="1">
            <x v="2"/>
          </reference>
        </references>
      </pivotArea>
    </format>
    <format dxfId="2698">
      <pivotArea dataOnly="0" labelOnly="1" outline="0" fieldPosition="0">
        <references count="1">
          <reference field="5" count="1">
            <x v="32"/>
          </reference>
        </references>
      </pivotArea>
    </format>
    <format dxfId="2697">
      <pivotArea dataOnly="0" labelOnly="1" outline="0" fieldPosition="0">
        <references count="1">
          <reference field="5" count="1">
            <x v="28"/>
          </reference>
        </references>
      </pivotArea>
    </format>
    <format dxfId="2696">
      <pivotArea dataOnly="0" labelOnly="1" outline="0" fieldPosition="0">
        <references count="1">
          <reference field="5" count="2">
            <x v="22"/>
            <x v="27"/>
          </reference>
        </references>
      </pivotArea>
    </format>
    <format dxfId="2695">
      <pivotArea dataOnly="0" labelOnly="1" outline="0" fieldPosition="0">
        <references count="1">
          <reference field="5" count="6">
            <x v="12"/>
            <x v="13"/>
            <x v="16"/>
            <x v="18"/>
            <x v="41"/>
            <x v="51"/>
          </reference>
        </references>
      </pivotArea>
    </format>
    <format dxfId="2694">
      <pivotArea dataOnly="0" labelOnly="1" outline="0" fieldPosition="0">
        <references count="1">
          <reference field="5" count="5">
            <x v="1"/>
            <x v="3"/>
            <x v="24"/>
            <x v="39"/>
            <x v="45"/>
          </reference>
        </references>
      </pivotArea>
    </format>
    <format dxfId="2693">
      <pivotArea dataOnly="0" labelOnly="1" outline="0" fieldPosition="0">
        <references count="1">
          <reference field="5" count="1">
            <x v="15"/>
          </reference>
        </references>
      </pivotArea>
    </format>
    <format dxfId="2692">
      <pivotArea dataOnly="0" labelOnly="1" outline="0" fieldPosition="0">
        <references count="1">
          <reference field="5" count="4">
            <x v="37"/>
            <x v="40"/>
            <x v="44"/>
            <x v="50"/>
          </reference>
        </references>
      </pivotArea>
    </format>
    <format dxfId="2691">
      <pivotArea dataOnly="0" labelOnly="1" outline="0" fieldPosition="0">
        <references count="1">
          <reference field="5" count="3">
            <x v="0"/>
            <x v="17"/>
            <x v="23"/>
          </reference>
        </references>
      </pivotArea>
    </format>
    <format dxfId="2690">
      <pivotArea dataOnly="0" labelOnly="1" outline="0" fieldPosition="0">
        <references count="1">
          <reference field="5" count="1">
            <x v="9"/>
          </reference>
        </references>
      </pivotArea>
    </format>
    <format dxfId="2689">
      <pivotArea dataOnly="0" labelOnly="1" outline="0" fieldPosition="0">
        <references count="1">
          <reference field="5" count="1">
            <x v="36"/>
          </reference>
        </references>
      </pivotArea>
    </format>
    <format dxfId="2688">
      <pivotArea dataOnly="0" labelOnly="1" outline="0" fieldPosition="0">
        <references count="1">
          <reference field="5" count="6">
            <x v="11"/>
            <x v="14"/>
            <x v="25"/>
            <x v="30"/>
            <x v="43"/>
            <x v="55"/>
          </reference>
        </references>
      </pivotArea>
    </format>
    <format dxfId="2687">
      <pivotArea outline="0" collapsedLevelsAreSubtotals="1" fieldPosition="0">
        <references count="3">
          <reference field="4" count="1" selected="0">
            <x v="0"/>
          </reference>
          <reference field="5" count="1" selected="0">
            <x v="4"/>
          </reference>
          <reference field="51" count="1" selected="0">
            <x v="1"/>
          </reference>
        </references>
      </pivotArea>
    </format>
    <format dxfId="2686">
      <pivotArea outline="0" collapsedLevelsAreSubtotals="1" fieldPosition="0">
        <references count="3">
          <reference field="4" count="1" selected="0">
            <x v="0"/>
          </reference>
          <reference field="5" count="1" selected="0">
            <x v="45"/>
          </reference>
          <reference field="51" count="1" selected="0">
            <x v="1"/>
          </reference>
        </references>
      </pivotArea>
    </format>
    <format dxfId="2685">
      <pivotArea outline="0" collapsedLevelsAreSubtotals="1" fieldPosition="0">
        <references count="3">
          <reference field="4" count="1" selected="0">
            <x v="0"/>
          </reference>
          <reference field="5" count="1" selected="0">
            <x v="56"/>
          </reference>
          <reference field="51" count="1" selected="0">
            <x v="0"/>
          </reference>
        </references>
      </pivotArea>
    </format>
    <format dxfId="2684">
      <pivotArea outline="0" collapsedLevelsAreSubtotals="1" fieldPosition="0">
        <references count="3">
          <reference field="4" count="1" selected="0">
            <x v="0"/>
          </reference>
          <reference field="5" count="1" selected="0">
            <x v="57"/>
          </reference>
          <reference field="51" count="1" selected="0">
            <x v="1"/>
          </reference>
        </references>
      </pivotArea>
    </format>
    <format dxfId="2683">
      <pivotArea outline="0" collapsedLevelsAreSubtotals="1" fieldPosition="0">
        <references count="3">
          <reference field="4" count="1" selected="0">
            <x v="0"/>
          </reference>
          <reference field="5" count="1" selected="0">
            <x v="58"/>
          </reference>
          <reference field="51" count="1" selected="0">
            <x v="1"/>
          </reference>
        </references>
      </pivotArea>
    </format>
    <format dxfId="2682">
      <pivotArea outline="0" collapsedLevelsAreSubtotals="1" fieldPosition="0">
        <references count="3">
          <reference field="4" count="1" selected="0">
            <x v="1"/>
          </reference>
          <reference field="5" count="1" selected="0">
            <x v="59"/>
          </reference>
          <reference field="51" count="1" selected="0">
            <x v="2"/>
          </reference>
        </references>
      </pivotArea>
    </format>
    <format dxfId="2681">
      <pivotArea outline="0" collapsedLevelsAreSubtotals="1" fieldPosition="0">
        <references count="3">
          <reference field="4" count="1" selected="0">
            <x v="1"/>
          </reference>
          <reference field="5" count="1" selected="0">
            <x v="59"/>
          </reference>
          <reference field="51" count="1" selected="0">
            <x v="2"/>
          </reference>
        </references>
      </pivotArea>
    </format>
    <format dxfId="2680">
      <pivotArea field="51" type="button" dataOnly="0" labelOnly="1" outline="0" axis="axisRow" fieldPosition="2"/>
    </format>
    <format dxfId="1784">
      <pivotArea outline="0" collapsedLevelsAreSubtotals="1" fieldPosition="0">
        <references count="1">
          <reference field="4294967294" count="1" selected="0">
            <x v="0"/>
          </reference>
        </references>
      </pivotArea>
    </format>
    <format dxfId="1783">
      <pivotArea dataOnly="0" labelOnly="1" outline="0" fieldPosition="0">
        <references count="3">
          <reference field="4" count="1" selected="0">
            <x v="1"/>
          </reference>
          <reference field="5" count="1" selected="0">
            <x v="5"/>
          </reference>
          <reference field="51" count="1">
            <x v="0"/>
          </reference>
        </references>
      </pivotArea>
    </format>
    <format dxfId="1782">
      <pivotArea dataOnly="0" labelOnly="1" outline="0" fieldPosition="0">
        <references count="3">
          <reference field="4" count="1" selected="0">
            <x v="1"/>
          </reference>
          <reference field="5" count="1" selected="0">
            <x v="6"/>
          </reference>
          <reference field="51" count="1">
            <x v="0"/>
          </reference>
        </references>
      </pivotArea>
    </format>
    <format dxfId="1781">
      <pivotArea dataOnly="0" labelOnly="1" outline="0" fieldPosition="0">
        <references count="3">
          <reference field="4" count="1" selected="0">
            <x v="1"/>
          </reference>
          <reference field="5" count="1" selected="0">
            <x v="10"/>
          </reference>
          <reference field="51" count="1">
            <x v="0"/>
          </reference>
        </references>
      </pivotArea>
    </format>
    <format dxfId="1780">
      <pivotArea dataOnly="0" labelOnly="1" outline="0" fieldPosition="0">
        <references count="3">
          <reference field="4" count="1" selected="0">
            <x v="0"/>
          </reference>
          <reference field="5" count="1" selected="0">
            <x v="12"/>
          </reference>
          <reference field="51" count="1">
            <x v="3"/>
          </reference>
        </references>
      </pivotArea>
    </format>
    <format dxfId="1779">
      <pivotArea dataOnly="0" labelOnly="1" outline="0" fieldPosition="0">
        <references count="3">
          <reference field="4" count="1" selected="0">
            <x v="0"/>
          </reference>
          <reference field="5" count="1" selected="0">
            <x v="13"/>
          </reference>
          <reference field="51" count="1">
            <x v="3"/>
          </reference>
        </references>
      </pivotArea>
    </format>
    <format dxfId="1778">
      <pivotArea dataOnly="0" labelOnly="1" outline="0" fieldPosition="0">
        <references count="3">
          <reference field="4" count="1" selected="0">
            <x v="0"/>
          </reference>
          <reference field="5" count="1" selected="0">
            <x v="16"/>
          </reference>
          <reference field="51" count="1">
            <x v="1"/>
          </reference>
        </references>
      </pivotArea>
    </format>
    <format dxfId="1777">
      <pivotArea dataOnly="0" labelOnly="1" outline="0" fieldPosition="0">
        <references count="3">
          <reference field="4" count="1" selected="0">
            <x v="0"/>
          </reference>
          <reference field="5" count="1" selected="0">
            <x v="18"/>
          </reference>
          <reference field="51" count="1">
            <x v="0"/>
          </reference>
        </references>
      </pivotArea>
    </format>
    <format dxfId="1776">
      <pivotArea dataOnly="0" labelOnly="1" outline="0" fieldPosition="0">
        <references count="3">
          <reference field="4" count="1" selected="0">
            <x v="0"/>
          </reference>
          <reference field="5" count="1" selected="0">
            <x v="41"/>
          </reference>
          <reference field="51" count="1">
            <x v="1"/>
          </reference>
        </references>
      </pivotArea>
    </format>
    <format dxfId="1775">
      <pivotArea dataOnly="0" labelOnly="1" outline="0" fieldPosition="0">
        <references count="3">
          <reference field="4" count="1" selected="0">
            <x v="1"/>
          </reference>
          <reference field="5" count="1" selected="0">
            <x v="51"/>
          </reference>
          <reference field="51" count="1">
            <x v="1"/>
          </reference>
        </references>
      </pivotArea>
    </format>
    <format dxfId="1774">
      <pivotArea outline="0" collapsedLevelsAreSubtotals="1" fieldPosition="0">
        <references count="1">
          <reference field="4294967294" count="1" selected="0">
            <x v="0"/>
          </reference>
        </references>
      </pivotArea>
    </format>
    <format dxfId="1773">
      <pivotArea dataOnly="0" labelOnly="1" outline="0" fieldPosition="0">
        <references count="3">
          <reference field="4" count="1" selected="0">
            <x v="1"/>
          </reference>
          <reference field="5" count="1" selected="0">
            <x v="5"/>
          </reference>
          <reference field="51" count="1">
            <x v="0"/>
          </reference>
        </references>
      </pivotArea>
    </format>
    <format dxfId="1772">
      <pivotArea dataOnly="0" labelOnly="1" outline="0" fieldPosition="0">
        <references count="3">
          <reference field="4" count="1" selected="0">
            <x v="1"/>
          </reference>
          <reference field="5" count="1" selected="0">
            <x v="6"/>
          </reference>
          <reference field="51" count="1">
            <x v="0"/>
          </reference>
        </references>
      </pivotArea>
    </format>
    <format dxfId="1771">
      <pivotArea dataOnly="0" labelOnly="1" outline="0" fieldPosition="0">
        <references count="3">
          <reference field="4" count="1" selected="0">
            <x v="1"/>
          </reference>
          <reference field="5" count="1" selected="0">
            <x v="10"/>
          </reference>
          <reference field="51" count="1">
            <x v="0"/>
          </reference>
        </references>
      </pivotArea>
    </format>
    <format dxfId="1770">
      <pivotArea dataOnly="0" labelOnly="1" outline="0" fieldPosition="0">
        <references count="3">
          <reference field="4" count="1" selected="0">
            <x v="0"/>
          </reference>
          <reference field="5" count="1" selected="0">
            <x v="12"/>
          </reference>
          <reference field="51" count="1">
            <x v="3"/>
          </reference>
        </references>
      </pivotArea>
    </format>
    <format dxfId="1769">
      <pivotArea dataOnly="0" labelOnly="1" outline="0" fieldPosition="0">
        <references count="3">
          <reference field="4" count="1" selected="0">
            <x v="0"/>
          </reference>
          <reference field="5" count="1" selected="0">
            <x v="13"/>
          </reference>
          <reference field="51" count="1">
            <x v="3"/>
          </reference>
        </references>
      </pivotArea>
    </format>
    <format dxfId="1768">
      <pivotArea dataOnly="0" labelOnly="1" outline="0" fieldPosition="0">
        <references count="3">
          <reference field="4" count="1" selected="0">
            <x v="0"/>
          </reference>
          <reference field="5" count="1" selected="0">
            <x v="16"/>
          </reference>
          <reference field="51" count="1">
            <x v="1"/>
          </reference>
        </references>
      </pivotArea>
    </format>
    <format dxfId="1767">
      <pivotArea dataOnly="0" labelOnly="1" outline="0" fieldPosition="0">
        <references count="3">
          <reference field="4" count="1" selected="0">
            <x v="0"/>
          </reference>
          <reference field="5" count="1" selected="0">
            <x v="18"/>
          </reference>
          <reference field="51" count="1">
            <x v="0"/>
          </reference>
        </references>
      </pivotArea>
    </format>
    <format dxfId="1766">
      <pivotArea dataOnly="0" labelOnly="1" outline="0" fieldPosition="0">
        <references count="3">
          <reference field="4" count="1" selected="0">
            <x v="0"/>
          </reference>
          <reference field="5" count="1" selected="0">
            <x v="41"/>
          </reference>
          <reference field="51" count="1">
            <x v="1"/>
          </reference>
        </references>
      </pivotArea>
    </format>
    <format dxfId="1765">
      <pivotArea dataOnly="0" labelOnly="1" outline="0" fieldPosition="0">
        <references count="3">
          <reference field="4" count="1" selected="0">
            <x v="1"/>
          </reference>
          <reference field="5" count="1" selected="0">
            <x v="51"/>
          </reference>
          <reference field="51" count="1">
            <x v="1"/>
          </reference>
        </references>
      </pivotArea>
    </format>
    <format dxfId="1764">
      <pivotArea outline="0" collapsedLevelsAreSubtotals="1" fieldPosition="0">
        <references count="4">
          <reference field="4294967294" count="1" selected="0">
            <x v="1"/>
          </reference>
          <reference field="4" count="1" selected="0">
            <x v="0"/>
          </reference>
          <reference field="5" count="2" selected="0">
            <x v="12"/>
            <x v="13"/>
          </reference>
          <reference field="51" count="1" selected="0">
            <x v="3"/>
          </reference>
        </references>
      </pivotArea>
    </format>
    <format dxfId="1763">
      <pivotArea outline="0" collapsedLevelsAreSubtotals="1" fieldPosition="0">
        <references count="1">
          <reference field="4294967294" count="1" selected="0">
            <x v="0"/>
          </reference>
        </references>
      </pivotArea>
    </format>
    <format dxfId="1762">
      <pivotArea dataOnly="0" labelOnly="1" outline="0" fieldPosition="0">
        <references count="3">
          <reference field="4" count="1" selected="0">
            <x v="0"/>
          </reference>
          <reference field="5" count="1" selected="0">
            <x v="1"/>
          </reference>
          <reference field="51" count="1">
            <x v="1"/>
          </reference>
        </references>
      </pivotArea>
    </format>
    <format dxfId="1761">
      <pivotArea dataOnly="0" labelOnly="1" outline="0" fieldPosition="0">
        <references count="3">
          <reference field="4" count="1" selected="0">
            <x v="0"/>
          </reference>
          <reference field="5" count="1" selected="0">
            <x v="3"/>
          </reference>
          <reference field="51" count="1">
            <x v="1"/>
          </reference>
        </references>
      </pivotArea>
    </format>
    <format dxfId="1760">
      <pivotArea dataOnly="0" labelOnly="1" outline="0" fieldPosition="0">
        <references count="3">
          <reference field="4" count="1" selected="0">
            <x v="0"/>
          </reference>
          <reference field="5" count="1" selected="0">
            <x v="24"/>
          </reference>
          <reference field="51" count="1">
            <x v="1"/>
          </reference>
        </references>
      </pivotArea>
    </format>
    <format dxfId="1759">
      <pivotArea dataOnly="0" labelOnly="1" outline="0" fieldPosition="0">
        <references count="3">
          <reference field="4" count="1" selected="0">
            <x v="1"/>
          </reference>
          <reference field="5" count="1" selected="0">
            <x v="39"/>
          </reference>
          <reference field="51" count="1">
            <x v="1"/>
          </reference>
        </references>
      </pivotArea>
    </format>
    <format dxfId="1758">
      <pivotArea dataOnly="0" labelOnly="1" outline="0" fieldPosition="0">
        <references count="3">
          <reference field="4" count="1" selected="0">
            <x v="0"/>
          </reference>
          <reference field="5" count="1" selected="0">
            <x v="45"/>
          </reference>
          <reference field="51" count="1">
            <x v="1"/>
          </reference>
        </references>
      </pivotArea>
    </format>
    <format dxfId="1757">
      <pivotArea outline="0" collapsedLevelsAreSubtotals="1" fieldPosition="0">
        <references count="1">
          <reference field="4294967294" count="1" selected="0">
            <x v="0"/>
          </reference>
        </references>
      </pivotArea>
    </format>
    <format dxfId="1756">
      <pivotArea dataOnly="0" labelOnly="1" outline="0" fieldPosition="0">
        <references count="3">
          <reference field="4" count="1" selected="0">
            <x v="0"/>
          </reference>
          <reference field="5" count="1" selected="0">
            <x v="2"/>
          </reference>
          <reference field="51" count="1">
            <x v="1"/>
          </reference>
        </references>
      </pivotArea>
    </format>
    <format dxfId="1755">
      <pivotArea dataOnly="0" labelOnly="1" outline="0" fieldPosition="0">
        <references count="3">
          <reference field="4" count="1" selected="0">
            <x v="0"/>
          </reference>
          <reference field="5" count="1" selected="0">
            <x v="15"/>
          </reference>
          <reference field="51" count="1">
            <x v="1"/>
          </reference>
        </references>
      </pivotArea>
    </format>
    <format dxfId="1754">
      <pivotArea dataOnly="0" labelOnly="1" outline="0" fieldPosition="0">
        <references count="3">
          <reference field="4" count="1" selected="0">
            <x v="0"/>
          </reference>
          <reference field="5" count="1" selected="0">
            <x v="26"/>
          </reference>
          <reference field="51" count="1">
            <x v="1"/>
          </reference>
        </references>
      </pivotArea>
    </format>
    <format dxfId="1753">
      <pivotArea dataOnly="0" labelOnly="1" outline="0" fieldPosition="0">
        <references count="3">
          <reference field="4" count="1" selected="0">
            <x v="0"/>
          </reference>
          <reference field="5" count="1" selected="0">
            <x v="32"/>
          </reference>
          <reference field="51" count="1">
            <x v="1"/>
          </reference>
        </references>
      </pivotArea>
    </format>
    <format dxfId="1752">
      <pivotArea dataOnly="0" labelOnly="1" outline="0" fieldPosition="0">
        <references count="3">
          <reference field="4" count="1" selected="0">
            <x v="0"/>
          </reference>
          <reference field="5" count="1" selected="0">
            <x v="33"/>
          </reference>
          <reference field="51" count="1">
            <x v="1"/>
          </reference>
        </references>
      </pivotArea>
    </format>
    <format dxfId="1751">
      <pivotArea dataOnly="0" labelOnly="1" outline="0" fieldPosition="0">
        <references count="3">
          <reference field="4" count="1" selected="0">
            <x v="0"/>
          </reference>
          <reference field="5" count="1" selected="0">
            <x v="37"/>
          </reference>
          <reference field="51" count="1">
            <x v="1"/>
          </reference>
        </references>
      </pivotArea>
    </format>
    <format dxfId="1750">
      <pivotArea dataOnly="0" labelOnly="1" outline="0" fieldPosition="0">
        <references count="3">
          <reference field="4" count="1" selected="0">
            <x v="0"/>
          </reference>
          <reference field="5" count="1" selected="0">
            <x v="40"/>
          </reference>
          <reference field="51" count="1">
            <x v="1"/>
          </reference>
        </references>
      </pivotArea>
    </format>
    <format dxfId="1749">
      <pivotArea dataOnly="0" labelOnly="1" outline="0" fieldPosition="0">
        <references count="3">
          <reference field="4" count="1" selected="0">
            <x v="0"/>
          </reference>
          <reference field="5" count="1" selected="0">
            <x v="44"/>
          </reference>
          <reference field="51" count="1">
            <x v="1"/>
          </reference>
        </references>
      </pivotArea>
    </format>
    <format dxfId="1748">
      <pivotArea dataOnly="0" labelOnly="1" outline="0" fieldPosition="0">
        <references count="3">
          <reference field="4" count="1" selected="0">
            <x v="0"/>
          </reference>
          <reference field="5" count="1" selected="0">
            <x v="50"/>
          </reference>
          <reference field="51" count="1">
            <x v="1"/>
          </reference>
        </references>
      </pivotArea>
    </format>
    <format dxfId="1747">
      <pivotArea outline="0" collapsedLevelsAreSubtotals="1" fieldPosition="0">
        <references count="1">
          <reference field="4294967294" count="1" selected="0">
            <x v="0"/>
          </reference>
        </references>
      </pivotArea>
    </format>
    <format dxfId="1746">
      <pivotArea dataOnly="0" labelOnly="1" outline="0" fieldPosition="0">
        <references count="3">
          <reference field="4" count="1" selected="0">
            <x v="0"/>
          </reference>
          <reference field="5" count="1" selected="0">
            <x v="0"/>
          </reference>
          <reference field="51" count="1">
            <x v="1"/>
          </reference>
        </references>
      </pivotArea>
    </format>
    <format dxfId="1745">
      <pivotArea dataOnly="0" labelOnly="1" outline="0" fieldPosition="0">
        <references count="3">
          <reference field="4" count="1" selected="0">
            <x v="0"/>
          </reference>
          <reference field="5" count="1" selected="0">
            <x v="17"/>
          </reference>
          <reference field="51" count="1">
            <x v="1"/>
          </reference>
        </references>
      </pivotArea>
    </format>
    <format dxfId="1744">
      <pivotArea dataOnly="0" labelOnly="1" outline="0" fieldPosition="0">
        <references count="3">
          <reference field="4" count="1" selected="0">
            <x v="0"/>
          </reference>
          <reference field="5" count="1" selected="0">
            <x v="23"/>
          </reference>
          <reference field="51" count="1">
            <x v="1"/>
          </reference>
        </references>
      </pivotArea>
    </format>
    <format dxfId="1743">
      <pivotArea dataOnly="0" labelOnly="1" outline="0" fieldPosition="0">
        <references count="3">
          <reference field="4" count="1" selected="0">
            <x v="1"/>
          </reference>
          <reference field="5" count="1" selected="0">
            <x v="59"/>
          </reference>
          <reference field="51" count="1">
            <x v="2"/>
          </reference>
        </references>
      </pivotArea>
    </format>
    <format dxfId="1742">
      <pivotArea outline="0" collapsedLevelsAreSubtotals="1" fieldPosition="0">
        <references count="1">
          <reference field="4294967294" count="1" selected="0">
            <x v="0"/>
          </reference>
        </references>
      </pivotArea>
    </format>
    <format dxfId="1741">
      <pivotArea dataOnly="0" labelOnly="1" outline="0" fieldPosition="0">
        <references count="3">
          <reference field="4" count="0" selected="0"/>
          <reference field="5" count="1" selected="0">
            <x v="7"/>
          </reference>
          <reference field="51" count="1">
            <x v="1"/>
          </reference>
        </references>
      </pivotArea>
    </format>
    <format dxfId="1740">
      <pivotArea dataOnly="0" labelOnly="1" outline="0" fieldPosition="0">
        <references count="3">
          <reference field="4" count="0" selected="0"/>
          <reference field="5" count="1" selected="0">
            <x v="19"/>
          </reference>
          <reference field="51" count="1">
            <x v="1"/>
          </reference>
        </references>
      </pivotArea>
    </format>
    <format dxfId="1739">
      <pivotArea dataOnly="0" labelOnly="1" outline="0" fieldPosition="0">
        <references count="3">
          <reference field="4" count="0" selected="0"/>
          <reference field="5" count="1" selected="0">
            <x v="20"/>
          </reference>
          <reference field="51" count="1">
            <x v="0"/>
          </reference>
        </references>
      </pivotArea>
    </format>
    <format dxfId="1738">
      <pivotArea dataOnly="0" labelOnly="1" outline="0" fieldPosition="0">
        <references count="3">
          <reference field="4" count="0" selected="0"/>
          <reference field="5" count="1" selected="0">
            <x v="34"/>
          </reference>
          <reference field="51" count="1">
            <x v="1"/>
          </reference>
        </references>
      </pivotArea>
    </format>
    <format dxfId="1737">
      <pivotArea dataOnly="0" labelOnly="1" outline="0" fieldPosition="0">
        <references count="3">
          <reference field="4" count="0" selected="0"/>
          <reference field="5" count="1" selected="0">
            <x v="56"/>
          </reference>
          <reference field="51" count="1">
            <x v="0"/>
          </reference>
        </references>
      </pivotArea>
    </format>
    <format dxfId="1736">
      <pivotArea dataOnly="0" labelOnly="1" outline="0" fieldPosition="0">
        <references count="3">
          <reference field="4" count="0" selected="0"/>
          <reference field="5" count="1" selected="0">
            <x v="58"/>
          </reference>
          <reference field="51" count="1">
            <x v="1"/>
          </reference>
        </references>
      </pivotArea>
    </format>
    <format dxfId="1735">
      <pivotArea outline="0" collapsedLevelsAreSubtotals="1" fieldPosition="0">
        <references count="1">
          <reference field="4294967294" count="1" selected="0">
            <x v="0"/>
          </reference>
        </references>
      </pivotArea>
    </format>
    <format dxfId="1734">
      <pivotArea dataOnly="0" labelOnly="1" outline="0" fieldPosition="0">
        <references count="3">
          <reference field="4" count="1" selected="0">
            <x v="0"/>
          </reference>
          <reference field="5" count="1" selected="0">
            <x v="4"/>
          </reference>
          <reference field="51" count="1">
            <x v="1"/>
          </reference>
        </references>
      </pivotArea>
    </format>
    <format dxfId="1733">
      <pivotArea dataOnly="0" labelOnly="1" outline="0" fieldPosition="0">
        <references count="3">
          <reference field="4" count="1" selected="0">
            <x v="0"/>
          </reference>
          <reference field="5" count="1" selected="0">
            <x v="8"/>
          </reference>
          <reference field="51" count="1">
            <x v="1"/>
          </reference>
        </references>
      </pivotArea>
    </format>
    <format dxfId="1732">
      <pivotArea dataOnly="0" labelOnly="1" outline="0" fieldPosition="0">
        <references count="3">
          <reference field="4" count="1" selected="0">
            <x v="1"/>
          </reference>
          <reference field="5" count="1" selected="0">
            <x v="9"/>
          </reference>
          <reference field="51" count="1">
            <x v="2"/>
          </reference>
        </references>
      </pivotArea>
    </format>
    <format dxfId="1731">
      <pivotArea dataOnly="0" labelOnly="1" outline="0" fieldPosition="0">
        <references count="3">
          <reference field="4" count="1" selected="0">
            <x v="1"/>
          </reference>
          <reference field="5" count="1" selected="0">
            <x v="21"/>
          </reference>
          <reference field="51" count="1">
            <x v="1"/>
          </reference>
        </references>
      </pivotArea>
    </format>
    <format dxfId="1730">
      <pivotArea dataOnly="0" labelOnly="1" outline="0" fieldPosition="0">
        <references count="3">
          <reference field="4" count="1" selected="0">
            <x v="1"/>
          </reference>
          <reference field="5" count="1" selected="0">
            <x v="29"/>
          </reference>
          <reference field="51" count="1">
            <x v="4"/>
          </reference>
        </references>
      </pivotArea>
    </format>
    <format dxfId="1729">
      <pivotArea dataOnly="0" labelOnly="1" outline="0" fieldPosition="0">
        <references count="3">
          <reference field="4" count="1" selected="0">
            <x v="0"/>
          </reference>
          <reference field="5" count="1" selected="0">
            <x v="31"/>
          </reference>
          <reference field="51" count="1">
            <x v="1"/>
          </reference>
        </references>
      </pivotArea>
    </format>
    <format dxfId="1728">
      <pivotArea dataOnly="0" labelOnly="1" outline="0" fieldPosition="0">
        <references count="3">
          <reference field="4" count="1" selected="0">
            <x v="1"/>
          </reference>
          <reference field="5" count="1" selected="0">
            <x v="35"/>
          </reference>
          <reference field="51" count="1">
            <x v="4"/>
          </reference>
        </references>
      </pivotArea>
    </format>
    <format dxfId="1727">
      <pivotArea dataOnly="0" labelOnly="1" outline="0" fieldPosition="0">
        <references count="3">
          <reference field="4" count="1" selected="0">
            <x v="0"/>
          </reference>
          <reference field="5" count="1" selected="0">
            <x v="36"/>
          </reference>
          <reference field="51" count="1">
            <x v="0"/>
          </reference>
        </references>
      </pivotArea>
    </format>
    <format dxfId="1726">
      <pivotArea dataOnly="0" labelOnly="1" outline="0" fieldPosition="0">
        <references count="3">
          <reference field="4" count="1" selected="0">
            <x v="1"/>
          </reference>
          <reference field="5" count="1" selected="0">
            <x v="38"/>
          </reference>
          <reference field="51" count="1">
            <x v="0"/>
          </reference>
        </references>
      </pivotArea>
    </format>
    <format dxfId="1725">
      <pivotArea dataOnly="0" labelOnly="1" outline="0" fieldPosition="0">
        <references count="3">
          <reference field="4" count="1" selected="0">
            <x v="0"/>
          </reference>
          <reference field="5" count="1" selected="0">
            <x v="42"/>
          </reference>
          <reference field="51" count="1">
            <x v="1"/>
          </reference>
        </references>
      </pivotArea>
    </format>
    <format dxfId="1724">
      <pivotArea dataOnly="0" labelOnly="1" outline="0" fieldPosition="0">
        <references count="3">
          <reference field="4" count="1" selected="0">
            <x v="0"/>
          </reference>
          <reference field="5" count="1" selected="0">
            <x v="46"/>
          </reference>
          <reference field="51" count="1">
            <x v="2"/>
          </reference>
        </references>
      </pivotArea>
    </format>
    <format dxfId="1723">
      <pivotArea dataOnly="0" labelOnly="1" outline="0" fieldPosition="0">
        <references count="3">
          <reference field="4" count="1" selected="0">
            <x v="0"/>
          </reference>
          <reference field="5" count="1" selected="0">
            <x v="47"/>
          </reference>
          <reference field="51" count="1">
            <x v="1"/>
          </reference>
        </references>
      </pivotArea>
    </format>
    <format dxfId="1722">
      <pivotArea dataOnly="0" labelOnly="1" outline="0" fieldPosition="0">
        <references count="3">
          <reference field="4" count="1" selected="0">
            <x v="0"/>
          </reference>
          <reference field="5" count="1" selected="0">
            <x v="48"/>
          </reference>
          <reference field="51" count="1">
            <x v="1"/>
          </reference>
        </references>
      </pivotArea>
    </format>
    <format dxfId="1721">
      <pivotArea dataOnly="0" labelOnly="1" outline="0" fieldPosition="0">
        <references count="3">
          <reference field="4" count="1" selected="0">
            <x v="1"/>
          </reference>
          <reference field="5" count="1" selected="0">
            <x v="49"/>
          </reference>
          <reference field="51" count="1">
            <x v="1"/>
          </reference>
        </references>
      </pivotArea>
    </format>
    <format dxfId="1720">
      <pivotArea dataOnly="0" labelOnly="1" outline="0" fieldPosition="0">
        <references count="3">
          <reference field="4" count="1" selected="0">
            <x v="1"/>
          </reference>
          <reference field="5" count="1" selected="0">
            <x v="52"/>
          </reference>
          <reference field="51" count="1">
            <x v="1"/>
          </reference>
        </references>
      </pivotArea>
    </format>
    <format dxfId="1719">
      <pivotArea dataOnly="0" labelOnly="1" outline="0" fieldPosition="0">
        <references count="3">
          <reference field="4" count="1" selected="0">
            <x v="0"/>
          </reference>
          <reference field="5" count="1" selected="0">
            <x v="53"/>
          </reference>
          <reference field="51" count="1">
            <x v="1"/>
          </reference>
        </references>
      </pivotArea>
    </format>
    <format dxfId="1718">
      <pivotArea dataOnly="0" labelOnly="1" outline="0" fieldPosition="0">
        <references count="3">
          <reference field="4" count="1" selected="0">
            <x v="0"/>
          </reference>
          <reference field="5" count="1" selected="0">
            <x v="54"/>
          </reference>
          <reference field="51" count="1">
            <x v="0"/>
          </reference>
        </references>
      </pivotArea>
    </format>
    <format dxfId="1717">
      <pivotArea dataOnly="0" labelOnly="1" outline="0" fieldPosition="0">
        <references count="3">
          <reference field="4" count="1" selected="0">
            <x v="0"/>
          </reference>
          <reference field="5" count="1" selected="0">
            <x v="57"/>
          </reference>
          <reference field="51" count="1">
            <x v="1"/>
          </reference>
        </references>
      </pivotArea>
    </format>
    <format dxfId="1716">
      <pivotArea dataOnly="0" labelOnly="1" outline="0" fieldPosition="0">
        <references count="3">
          <reference field="4" count="1" selected="0">
            <x v="0"/>
          </reference>
          <reference field="5" count="1" selected="0">
            <x v="60"/>
          </reference>
          <reference field="51" count="1">
            <x v="1"/>
          </reference>
        </references>
      </pivotArea>
    </format>
    <format dxfId="1436">
      <pivotArea outline="0" collapsedLevelsAreSubtotals="1" fieldPosition="0">
        <references count="1">
          <reference field="4294967294" count="1" selected="0">
            <x v="0"/>
          </reference>
        </references>
      </pivotArea>
    </format>
    <format dxfId="1435">
      <pivotArea dataOnly="0" labelOnly="1" outline="0" fieldPosition="0">
        <references count="3">
          <reference field="4" count="1" selected="0">
            <x v="0"/>
          </reference>
          <reference field="5" count="1" selected="0">
            <x v="11"/>
          </reference>
          <reference field="51" count="1">
            <x v="1"/>
          </reference>
        </references>
      </pivotArea>
    </format>
    <format dxfId="1434">
      <pivotArea dataOnly="0" labelOnly="1" outline="0" fieldPosition="0">
        <references count="3">
          <reference field="4" count="1" selected="0">
            <x v="0"/>
          </reference>
          <reference field="5" count="1" selected="0">
            <x v="14"/>
          </reference>
          <reference field="51" count="1">
            <x v="0"/>
          </reference>
        </references>
      </pivotArea>
    </format>
    <format dxfId="1433">
      <pivotArea dataOnly="0" labelOnly="1" outline="0" fieldPosition="0">
        <references count="3">
          <reference field="4" count="1" selected="0">
            <x v="0"/>
          </reference>
          <reference field="5" count="1" selected="0">
            <x v="25"/>
          </reference>
          <reference field="51" count="1">
            <x v="1"/>
          </reference>
        </references>
      </pivotArea>
    </format>
    <format dxfId="1432">
      <pivotArea dataOnly="0" labelOnly="1" outline="0" fieldPosition="0">
        <references count="3">
          <reference field="4" count="1" selected="0">
            <x v="0"/>
          </reference>
          <reference field="5" count="1" selected="0">
            <x v="30"/>
          </reference>
          <reference field="51" count="1">
            <x v="1"/>
          </reference>
        </references>
      </pivotArea>
    </format>
    <format dxfId="1431">
      <pivotArea dataOnly="0" labelOnly="1" outline="0" fieldPosition="0">
        <references count="3">
          <reference field="4" count="1" selected="0">
            <x v="0"/>
          </reference>
          <reference field="5" count="1" selected="0">
            <x v="43"/>
          </reference>
          <reference field="51" count="1">
            <x v="1"/>
          </reference>
        </references>
      </pivotArea>
    </format>
    <format dxfId="1430">
      <pivotArea dataOnly="0" labelOnly="1" outline="0" fieldPosition="0">
        <references count="3">
          <reference field="4" count="1" selected="0">
            <x v="0"/>
          </reference>
          <reference field="5" count="1" selected="0">
            <x v="55"/>
          </reference>
          <reference field="51" count="1">
            <x v="1"/>
          </reference>
        </references>
      </pivotArea>
    </format>
  </formats>
  <conditionalFormats count="4">
    <conditionalFormat priority="1">
      <pivotAreas count="1">
        <pivotArea type="data" outline="0" collapsedLevelsAreSubtotals="1" fieldPosition="0">
          <references count="1">
            <reference field="4294967294" count="1" selected="0">
              <x v="1"/>
            </reference>
          </references>
        </pivotArea>
      </pivotAreas>
    </conditionalFormat>
    <conditionalFormat priority="2">
      <pivotAreas count="1">
        <pivotArea type="data" outline="0" collapsedLevelsAreSubtotals="1" fieldPosition="0">
          <references count="1">
            <reference field="4294967294" count="1" selected="0">
              <x v="1"/>
            </reference>
          </references>
        </pivotArea>
      </pivotAreas>
    </conditionalFormat>
    <conditionalFormat priority="3">
      <pivotAreas count="1">
        <pivotArea type="data" outline="0" collapsedLevelsAreSubtotals="1" fieldPosition="0">
          <references count="1">
            <reference field="4294967294" count="1" selected="0">
              <x v="1"/>
            </reference>
          </references>
        </pivotArea>
      </pivotAreas>
    </conditionalFormat>
    <conditionalFormat priority="4">
      <pivotAreas count="1">
        <pivotArea type="data" outline="0" collapsedLevelsAreSubtotals="1" fieldPosition="0">
          <references count="1">
            <reference field="4294967294" count="1" selected="0">
              <x v="1"/>
            </reference>
          </references>
        </pivotArea>
      </pivotAreas>
    </conditionalFormat>
  </conditional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0.xml><?xml version="1.0" encoding="utf-8"?>
<pivotTableDefinition xmlns="http://schemas.openxmlformats.org/spreadsheetml/2006/main" name="TablaDinámica2" cacheId="108"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2">
  <location ref="A32:G36" firstHeaderRow="1" firstDataRow="2" firstDataCol="1"/>
  <pivotFields count="133">
    <pivotField showAll="0"/>
    <pivotField showAll="0"/>
    <pivotField showAll="0"/>
    <pivotField showAll="0"/>
    <pivotField axis="axisRow"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Col" dataField="1" showAll="0" defaultSubtotal="0">
      <items count="5">
        <item x="1"/>
        <item x="0"/>
        <item x="2"/>
        <item x="3"/>
        <item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s>
  <rowFields count="1">
    <field x="4"/>
  </rowFields>
  <rowItems count="3">
    <i>
      <x/>
    </i>
    <i>
      <x v="1"/>
    </i>
    <i t="grand">
      <x/>
    </i>
  </rowItems>
  <colFields count="1">
    <field x="105"/>
  </colFields>
  <colItems count="6">
    <i>
      <x/>
    </i>
    <i>
      <x v="1"/>
    </i>
    <i>
      <x v="2"/>
    </i>
    <i>
      <x v="3"/>
    </i>
    <i>
      <x v="4"/>
    </i>
    <i t="grand">
      <x/>
    </i>
  </colItems>
  <dataFields count="1">
    <dataField name="Cuenta de DESEMPEÑO FINAL 2do TRIMESTRE" fld="105" subtotal="count" baseField="0" baseItem="0"/>
  </dataFields>
  <formats count="31">
    <format dxfId="1904">
      <pivotArea outline="0" collapsedLevelsAreSubtotals="1" fieldPosition="0"/>
    </format>
    <format dxfId="1903">
      <pivotArea outline="0" collapsedLevelsAreSubtotals="1" fieldPosition="0"/>
    </format>
    <format dxfId="1902">
      <pivotArea outline="0" fieldPosition="0">
        <references count="1">
          <reference field="4294967294" count="1">
            <x v="0"/>
          </reference>
        </references>
      </pivotArea>
    </format>
    <format dxfId="1901">
      <pivotArea outline="0" collapsedLevelsAreSubtotals="1" fieldPosition="0"/>
    </format>
    <format dxfId="1900">
      <pivotArea outline="0" collapsedLevelsAreSubtotals="1" fieldPosition="0"/>
    </format>
    <format dxfId="1899">
      <pivotArea outline="0" collapsedLevelsAreSubtotals="1" fieldPosition="0"/>
    </format>
    <format dxfId="1898">
      <pivotArea outline="0" collapsedLevelsAreSubtotals="1" fieldPosition="0"/>
    </format>
    <format dxfId="1897">
      <pivotArea outline="0" collapsedLevelsAreSubtotals="1" fieldPosition="0"/>
    </format>
    <format dxfId="1896">
      <pivotArea outline="0" collapsedLevelsAreSubtotals="1" fieldPosition="0"/>
    </format>
    <format dxfId="1895">
      <pivotArea outline="0" fieldPosition="0">
        <references count="1">
          <reference field="4294967294" count="1">
            <x v="0"/>
          </reference>
        </references>
      </pivotArea>
    </format>
    <format dxfId="1894">
      <pivotArea type="origin" dataOnly="0" labelOnly="1" outline="0" fieldPosition="0"/>
    </format>
    <format dxfId="1893">
      <pivotArea type="all" dataOnly="0" outline="0" fieldPosition="0"/>
    </format>
    <format dxfId="1892">
      <pivotArea outline="0" collapsedLevelsAreSubtotals="1" fieldPosition="0"/>
    </format>
    <format dxfId="1891">
      <pivotArea type="origin" dataOnly="0" labelOnly="1" outline="0" fieldPosition="0"/>
    </format>
    <format dxfId="1890">
      <pivotArea field="105" type="button" dataOnly="0" labelOnly="1" outline="0" axis="axisCol" fieldPosition="0"/>
    </format>
    <format dxfId="1889">
      <pivotArea type="topRight" dataOnly="0" labelOnly="1" outline="0" fieldPosition="0"/>
    </format>
    <format dxfId="1888">
      <pivotArea field="4" type="button" dataOnly="0" labelOnly="1" outline="0" axis="axisRow" fieldPosition="0"/>
    </format>
    <format dxfId="1887">
      <pivotArea dataOnly="0" labelOnly="1" fieldPosition="0">
        <references count="1">
          <reference field="4" count="0"/>
        </references>
      </pivotArea>
    </format>
    <format dxfId="1886">
      <pivotArea dataOnly="0" labelOnly="1" grandRow="1" outline="0" fieldPosition="0"/>
    </format>
    <format dxfId="1885">
      <pivotArea dataOnly="0" labelOnly="1" fieldPosition="0">
        <references count="1">
          <reference field="105" count="0"/>
        </references>
      </pivotArea>
    </format>
    <format dxfId="1884">
      <pivotArea dataOnly="0" labelOnly="1" grandCol="1" outline="0" fieldPosition="0"/>
    </format>
    <format dxfId="1883">
      <pivotArea type="all" dataOnly="0" outline="0" fieldPosition="0"/>
    </format>
    <format dxfId="1882">
      <pivotArea outline="0" collapsedLevelsAreSubtotals="1" fieldPosition="0"/>
    </format>
    <format dxfId="1881">
      <pivotArea type="origin" dataOnly="0" labelOnly="1" outline="0" fieldPosition="0"/>
    </format>
    <format dxfId="1880">
      <pivotArea field="105" type="button" dataOnly="0" labelOnly="1" outline="0" axis="axisCol" fieldPosition="0"/>
    </format>
    <format dxfId="1879">
      <pivotArea type="topRight" dataOnly="0" labelOnly="1" outline="0" fieldPosition="0"/>
    </format>
    <format dxfId="1878">
      <pivotArea field="4" type="button" dataOnly="0" labelOnly="1" outline="0" axis="axisRow" fieldPosition="0"/>
    </format>
    <format dxfId="1877">
      <pivotArea dataOnly="0" labelOnly="1" fieldPosition="0">
        <references count="1">
          <reference field="4" count="0"/>
        </references>
      </pivotArea>
    </format>
    <format dxfId="1876">
      <pivotArea dataOnly="0" labelOnly="1" grandRow="1" outline="0" fieldPosition="0"/>
    </format>
    <format dxfId="1875">
      <pivotArea dataOnly="0" labelOnly="1" fieldPosition="0">
        <references count="1">
          <reference field="105" count="0"/>
        </references>
      </pivotArea>
    </format>
    <format dxfId="1874">
      <pivotArea dataOnly="0" labelOnly="1" grandCol="1" outline="0"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1.xml><?xml version="1.0" encoding="utf-8"?>
<pivotTableDefinition xmlns="http://schemas.openxmlformats.org/spreadsheetml/2006/main" name="TablaDinámica4" cacheId="30" applyNumberFormats="0" applyBorderFormats="0" applyFontFormats="0" applyPatternFormats="0" applyAlignmentFormats="0" applyWidthHeightFormats="1" dataCaption="Valores" updatedVersion="6" minRefreshableVersion="3" itemPrintTitles="1" createdVersion="6" indent="0" outline="1" outlineData="1" multipleFieldFilters="0" chartFormat="6" rowHeaderCaption="Dependencia">
  <location ref="A51:G62" firstHeaderRow="1" firstDataRow="2" firstDataCol="1"/>
  <pivotFields count="79">
    <pivotField showAll="0"/>
    <pivotField showAll="0">
      <items count="5">
        <item x="3"/>
        <item x="2"/>
        <item x="1"/>
        <item x="0"/>
        <item t="default"/>
      </items>
    </pivotField>
    <pivotField showAll="0"/>
    <pivotField axis="axisRow" showAll="0">
      <items count="10">
        <item x="0"/>
        <item x="1"/>
        <item x="2"/>
        <item x="3"/>
        <item x="4"/>
        <item x="5"/>
        <item x="6"/>
        <item x="7"/>
        <item x="8"/>
        <item t="default"/>
      </items>
    </pivotField>
    <pivotField showAll="0">
      <items count="3">
        <item x="0"/>
        <item x="1"/>
        <item t="default"/>
      </items>
    </pivotField>
    <pivotField showAll="0"/>
    <pivotField showAll="0"/>
    <pivotField showAll="0">
      <items count="7">
        <item x="4"/>
        <item x="3"/>
        <item x="2"/>
        <item x="5"/>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axis="axisCol" dataField="1" showAll="0" defaultSubtotal="0">
      <items count="5">
        <item x="0"/>
        <item x="1"/>
        <item x="4"/>
        <item x="2"/>
        <item x="3"/>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items count="7">
        <item x="2"/>
        <item x="0"/>
        <item m="1" x="5"/>
        <item x="3"/>
        <item x="1"/>
        <item x="4"/>
        <item t="default"/>
      </items>
    </pivotField>
  </pivotFields>
  <rowFields count="1">
    <field x="3"/>
  </rowFields>
  <rowItems count="10">
    <i>
      <x/>
    </i>
    <i>
      <x v="1"/>
    </i>
    <i>
      <x v="2"/>
    </i>
    <i>
      <x v="3"/>
    </i>
    <i>
      <x v="4"/>
    </i>
    <i>
      <x v="5"/>
    </i>
    <i>
      <x v="6"/>
    </i>
    <i>
      <x v="7"/>
    </i>
    <i>
      <x v="8"/>
    </i>
    <i t="grand">
      <x/>
    </i>
  </rowItems>
  <colFields count="1">
    <field x="51"/>
  </colFields>
  <colItems count="6">
    <i>
      <x/>
    </i>
    <i>
      <x v="1"/>
    </i>
    <i>
      <x v="2"/>
    </i>
    <i>
      <x v="3"/>
    </i>
    <i>
      <x v="4"/>
    </i>
    <i t="grand">
      <x/>
    </i>
  </colItems>
  <dataFields count="1">
    <dataField name="Cuenta de DESEMPEÑO FINAL 2do TRIMESTRE" fld="51" subtotal="count" baseField="0" baseItem="0" numFmtId="1"/>
  </dataFields>
  <formats count="29">
    <format dxfId="1933">
      <pivotArea outline="0" collapsedLevelsAreSubtotals="1" fieldPosition="0"/>
    </format>
    <format dxfId="1932">
      <pivotArea outline="0" collapsedLevelsAreSubtotals="1" fieldPosition="0"/>
    </format>
    <format dxfId="1931">
      <pivotArea outline="0" collapsedLevelsAreSubtotals="1" fieldPosition="0"/>
    </format>
    <format dxfId="1930">
      <pivotArea field="1" type="button" dataOnly="0" labelOnly="1" outline="0"/>
    </format>
    <format dxfId="1929">
      <pivotArea dataOnly="0" labelOnly="1" grandRow="1" outline="0" fieldPosition="0"/>
    </format>
    <format dxfId="1928">
      <pivotArea dataOnly="0" labelOnly="1" grandCol="1" outline="0" fieldPosition="0"/>
    </format>
    <format dxfId="1927">
      <pivotArea outline="0" collapsedLevelsAreSubtotals="1" fieldPosition="0"/>
    </format>
    <format dxfId="1926">
      <pivotArea dataOnly="0" labelOnly="1" grandCol="1" outline="0" fieldPosition="0"/>
    </format>
    <format dxfId="1925">
      <pivotArea field="1" type="button" dataOnly="0" labelOnly="1" outline="0"/>
    </format>
    <format dxfId="1924">
      <pivotArea outline="0" collapsedLevelsAreSubtotals="1" fieldPosition="0"/>
    </format>
    <format dxfId="1923">
      <pivotArea field="1" type="button" dataOnly="0" labelOnly="1" outline="0"/>
    </format>
    <format dxfId="1922">
      <pivotArea field="3" type="button" dataOnly="0" labelOnly="1" outline="0" axis="axisRow" fieldPosition="0"/>
    </format>
    <format dxfId="1921">
      <pivotArea outline="0" collapsedLevelsAreSubtotals="1" fieldPosition="0"/>
    </format>
    <format dxfId="1920">
      <pivotArea field="3" type="button" dataOnly="0" labelOnly="1" outline="0" axis="axisRow" fieldPosition="0"/>
    </format>
    <format dxfId="1919">
      <pivotArea dataOnly="0" labelOnly="1" fieldPosition="0">
        <references count="1">
          <reference field="3" count="0"/>
        </references>
      </pivotArea>
    </format>
    <format dxfId="1918">
      <pivotArea dataOnly="0" labelOnly="1" grandRow="1" outline="0" fieldPosition="0"/>
    </format>
    <format dxfId="1917">
      <pivotArea outline="0" collapsedLevelsAreSubtotals="1" fieldPosition="0"/>
    </format>
    <format dxfId="1916">
      <pivotArea dataOnly="0" labelOnly="1" fieldPosition="0">
        <references count="1">
          <reference field="3" count="0"/>
        </references>
      </pivotArea>
    </format>
    <format dxfId="1915">
      <pivotArea outline="0" collapsedLevelsAreSubtotals="1" fieldPosition="0"/>
    </format>
    <format dxfId="1914">
      <pivotArea outline="0" collapsedLevelsAreSubtotals="1" fieldPosition="0"/>
    </format>
    <format dxfId="1913">
      <pivotArea outline="0" collapsedLevelsAreSubtotals="1" fieldPosition="0"/>
    </format>
    <format dxfId="1912">
      <pivotArea dataOnly="0" labelOnly="1" grandRow="1" outline="0" fieldPosition="0"/>
    </format>
    <format dxfId="1911">
      <pivotArea dataOnly="0" labelOnly="1" grandRow="1" outline="0" fieldPosition="0"/>
    </format>
    <format dxfId="1910">
      <pivotArea outline="0" collapsedLevelsAreSubtotals="1" fieldPosition="0"/>
    </format>
    <format dxfId="1909">
      <pivotArea field="3" type="button" dataOnly="0" labelOnly="1" outline="0" axis="axisRow" fieldPosition="0"/>
    </format>
    <format dxfId="1908">
      <pivotArea dataOnly="0" labelOnly="1" fieldPosition="0">
        <references count="1">
          <reference field="3" count="0"/>
        </references>
      </pivotArea>
    </format>
    <format dxfId="1907">
      <pivotArea dataOnly="0" labelOnly="1" grandRow="1" outline="0" fieldPosition="0"/>
    </format>
    <format dxfId="1906">
      <pivotArea dataOnly="0" labelOnly="1" fieldPosition="0">
        <references count="1">
          <reference field="51" count="0"/>
        </references>
      </pivotArea>
    </format>
    <format dxfId="1905">
      <pivotArea dataOnly="0" labelOnly="1" grandCol="1" outline="0" fieldPosition="0"/>
    </format>
  </formats>
  <chartFormats count="18">
    <chartFormat chart="3" format="16" series="1">
      <pivotArea type="data" outline="0" fieldPosition="0">
        <references count="1">
          <reference field="51" count="1" selected="0">
            <x v="1"/>
          </reference>
        </references>
      </pivotArea>
    </chartFormat>
    <chartFormat chart="3" format="17" series="1">
      <pivotArea type="data" outline="0" fieldPosition="0">
        <references count="1">
          <reference field="51" count="1" selected="0">
            <x v="0"/>
          </reference>
        </references>
      </pivotArea>
    </chartFormat>
    <chartFormat chart="3" format="18" series="1">
      <pivotArea type="data" outline="0" fieldPosition="0">
        <references count="1">
          <reference field="51" count="1" selected="0">
            <x v="3"/>
          </reference>
        </references>
      </pivotArea>
    </chartFormat>
    <chartFormat chart="3" format="19" series="1">
      <pivotArea type="data" outline="0" fieldPosition="0">
        <references count="1">
          <reference field="51" count="1" selected="0">
            <x v="4"/>
          </reference>
        </references>
      </pivotArea>
    </chartFormat>
    <chartFormat chart="3" format="20" series="1">
      <pivotArea type="data" outline="0" fieldPosition="0">
        <references count="1">
          <reference field="51" count="1" selected="0">
            <x v="2"/>
          </reference>
        </references>
      </pivotArea>
    </chartFormat>
    <chartFormat chart="5" format="47" series="1">
      <pivotArea type="data" outline="0" fieldPosition="0">
        <references count="1">
          <reference field="51" count="1" selected="0">
            <x v="1"/>
          </reference>
        </references>
      </pivotArea>
    </chartFormat>
    <chartFormat chart="5" format="48" series="1">
      <pivotArea type="data" outline="0" fieldPosition="0">
        <references count="1">
          <reference field="51" count="1" selected="0">
            <x v="0"/>
          </reference>
        </references>
      </pivotArea>
    </chartFormat>
    <chartFormat chart="5" format="49" series="1">
      <pivotArea type="data" outline="0" fieldPosition="0">
        <references count="1">
          <reference field="51" count="1" selected="0">
            <x v="3"/>
          </reference>
        </references>
      </pivotArea>
    </chartFormat>
    <chartFormat chart="5" format="50" series="1">
      <pivotArea type="data" outline="0" fieldPosition="0">
        <references count="1">
          <reference field="51" count="1" selected="0">
            <x v="4"/>
          </reference>
        </references>
      </pivotArea>
    </chartFormat>
    <chartFormat chart="5" format="51" series="1">
      <pivotArea type="data" outline="0" fieldPosition="0">
        <references count="1">
          <reference field="51" count="1" selected="0">
            <x v="2"/>
          </reference>
        </references>
      </pivotArea>
    </chartFormat>
    <chartFormat chart="3" format="21" series="1">
      <pivotArea type="data" outline="0" fieldPosition="0">
        <references count="2">
          <reference field="4294967294" count="1" selected="0">
            <x v="0"/>
          </reference>
          <reference field="51" count="1" selected="0">
            <x v="1"/>
          </reference>
        </references>
      </pivotArea>
    </chartFormat>
    <chartFormat chart="3" format="22" series="1">
      <pivotArea type="data" outline="0" fieldPosition="0">
        <references count="2">
          <reference field="4294967294" count="1" selected="0">
            <x v="0"/>
          </reference>
          <reference field="51" count="1" selected="0">
            <x v="2"/>
          </reference>
        </references>
      </pivotArea>
    </chartFormat>
    <chartFormat chart="3" format="23" series="1">
      <pivotArea type="data" outline="0" fieldPosition="0">
        <references count="2">
          <reference field="4294967294" count="1" selected="0">
            <x v="0"/>
          </reference>
          <reference field="51" count="1" selected="0">
            <x v="3"/>
          </reference>
        </references>
      </pivotArea>
    </chartFormat>
    <chartFormat chart="3" format="24" series="1">
      <pivotArea type="data" outline="0" fieldPosition="0">
        <references count="2">
          <reference field="4294967294" count="1" selected="0">
            <x v="0"/>
          </reference>
          <reference field="51" count="1" selected="0">
            <x v="4"/>
          </reference>
        </references>
      </pivotArea>
    </chartFormat>
    <chartFormat chart="5" format="52" series="1">
      <pivotArea type="data" outline="0" fieldPosition="0">
        <references count="2">
          <reference field="4294967294" count="1" selected="0">
            <x v="0"/>
          </reference>
          <reference field="51" count="1" selected="0">
            <x v="1"/>
          </reference>
        </references>
      </pivotArea>
    </chartFormat>
    <chartFormat chart="5" format="53" series="1">
      <pivotArea type="data" outline="0" fieldPosition="0">
        <references count="2">
          <reference field="4294967294" count="1" selected="0">
            <x v="0"/>
          </reference>
          <reference field="51" count="1" selected="0">
            <x v="2"/>
          </reference>
        </references>
      </pivotArea>
    </chartFormat>
    <chartFormat chart="5" format="54" series="1">
      <pivotArea type="data" outline="0" fieldPosition="0">
        <references count="2">
          <reference field="4294967294" count="1" selected="0">
            <x v="0"/>
          </reference>
          <reference field="51" count="1" selected="0">
            <x v="3"/>
          </reference>
        </references>
      </pivotArea>
    </chartFormat>
    <chartFormat chart="5" format="55" series="1">
      <pivotArea type="data" outline="0" fieldPosition="0">
        <references count="2">
          <reference field="4294967294" count="1" selected="0">
            <x v="0"/>
          </reference>
          <reference field="51" count="1" selected="0">
            <x v="4"/>
          </reference>
        </references>
      </pivotArea>
    </chartFormat>
  </chart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2.xml><?xml version="1.0" encoding="utf-8"?>
<pivotTableDefinition xmlns="http://schemas.openxmlformats.org/spreadsheetml/2006/main" name="TablaDinámica1" cacheId="30" applyNumberFormats="0" applyBorderFormats="0" applyFontFormats="0" applyPatternFormats="0" applyAlignmentFormats="0" applyWidthHeightFormats="1" dataCaption="Valores" updatedVersion="6" minRefreshableVersion="3" itemPrintTitles="1" createdVersion="6" indent="0" outline="1" outlineData="1" multipleFieldFilters="0" chartFormat="45" rowHeaderCaption="INDICADORES">
  <location ref="A3:G7" firstHeaderRow="1" firstDataRow="2" firstDataCol="1"/>
  <pivotFields count="79">
    <pivotField showAll="0"/>
    <pivotField showAll="0"/>
    <pivotField showAll="0"/>
    <pivotField showAll="0">
      <items count="10">
        <item x="0"/>
        <item x="1"/>
        <item x="2"/>
        <item x="3"/>
        <item x="4"/>
        <item x="5"/>
        <item x="6"/>
        <item x="7"/>
        <item x="8"/>
        <item t="default"/>
      </items>
    </pivotField>
    <pivotField axis="axisRow" showAll="0">
      <items count="3">
        <item x="0"/>
        <item x="1"/>
        <item t="default"/>
      </items>
    </pivotField>
    <pivotField showAll="0"/>
    <pivotField showAll="0"/>
    <pivotField showAll="0">
      <items count="7">
        <item x="4"/>
        <item x="3"/>
        <item x="2"/>
        <item x="5"/>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axis="axisCol" dataField="1" showAll="0" defaultSubtotal="0">
      <items count="5">
        <item x="0"/>
        <item x="1"/>
        <item x="4"/>
        <item x="2"/>
        <item x="3"/>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items count="7">
        <item x="2"/>
        <item x="0"/>
        <item m="1" x="5"/>
        <item x="3"/>
        <item x="1"/>
        <item x="4"/>
        <item t="default"/>
      </items>
    </pivotField>
  </pivotFields>
  <rowFields count="1">
    <field x="4"/>
  </rowFields>
  <rowItems count="3">
    <i>
      <x/>
    </i>
    <i>
      <x v="1"/>
    </i>
    <i t="grand">
      <x/>
    </i>
  </rowItems>
  <colFields count="1">
    <field x="51"/>
  </colFields>
  <colItems count="6">
    <i>
      <x/>
    </i>
    <i>
      <x v="1"/>
    </i>
    <i>
      <x v="2"/>
    </i>
    <i>
      <x v="3"/>
    </i>
    <i>
      <x v="4"/>
    </i>
    <i t="grand">
      <x/>
    </i>
  </colItems>
  <dataFields count="1">
    <dataField name="Cuenta de DESEMPEÑO FINAL 2do TRIMESTRE" fld="51" subtotal="count" showDataAs="percentOfRow" baseField="0" baseItem="0" numFmtId="9"/>
  </dataFields>
  <formats count="27">
    <format dxfId="1960">
      <pivotArea outline="0" collapsedLevelsAreSubtotals="1" fieldPosition="0"/>
    </format>
    <format dxfId="1959">
      <pivotArea outline="0" collapsedLevelsAreSubtotals="1" fieldPosition="0"/>
    </format>
    <format dxfId="1958">
      <pivotArea outline="0" collapsedLevelsAreSubtotals="1" fieldPosition="0"/>
    </format>
    <format dxfId="1957">
      <pivotArea field="4" type="button" dataOnly="0" labelOnly="1" outline="0" axis="axisRow" fieldPosition="0"/>
    </format>
    <format dxfId="1956">
      <pivotArea dataOnly="0" labelOnly="1" fieldPosition="0">
        <references count="1">
          <reference field="4" count="0"/>
        </references>
      </pivotArea>
    </format>
    <format dxfId="1955">
      <pivotArea dataOnly="0" labelOnly="1" grandRow="1" outline="0" fieldPosition="0"/>
    </format>
    <format dxfId="1954">
      <pivotArea dataOnly="0" labelOnly="1" grandCol="1" outline="0" fieldPosition="0"/>
    </format>
    <format dxfId="1953">
      <pivotArea outline="0" collapsedLevelsAreSubtotals="1" fieldPosition="0"/>
    </format>
    <format dxfId="1952">
      <pivotArea field="4" type="button" dataOnly="0" labelOnly="1" outline="0" axis="axisRow" fieldPosition="0"/>
    </format>
    <format dxfId="1951">
      <pivotArea dataOnly="0" labelOnly="1" fieldPosition="0">
        <references count="1">
          <reference field="4" count="0"/>
        </references>
      </pivotArea>
    </format>
    <format dxfId="1950">
      <pivotArea dataOnly="0" labelOnly="1" grandRow="1" outline="0" fieldPosition="0"/>
    </format>
    <format dxfId="1949">
      <pivotArea dataOnly="0" labelOnly="1" grandCol="1" outline="0" fieldPosition="0"/>
    </format>
    <format dxfId="1948">
      <pivotArea outline="0" collapsedLevelsAreSubtotals="1" fieldPosition="0"/>
    </format>
    <format dxfId="1947">
      <pivotArea field="4" type="button" dataOnly="0" labelOnly="1" outline="0" axis="axisRow" fieldPosition="0"/>
    </format>
    <format dxfId="1946">
      <pivotArea dataOnly="0" labelOnly="1" fieldPosition="0">
        <references count="1">
          <reference field="4" count="0"/>
        </references>
      </pivotArea>
    </format>
    <format dxfId="1945">
      <pivotArea dataOnly="0" labelOnly="1" grandRow="1" outline="0" fieldPosition="0"/>
    </format>
    <format dxfId="1944">
      <pivotArea dataOnly="0" labelOnly="1" grandCol="1" outline="0" fieldPosition="0"/>
    </format>
    <format dxfId="1943">
      <pivotArea grandRow="1" outline="0" collapsedLevelsAreSubtotals="1" fieldPosition="0"/>
    </format>
    <format dxfId="1942">
      <pivotArea dataOnly="0" labelOnly="1" grandRow="1" outline="0" fieldPosition="0"/>
    </format>
    <format dxfId="1941">
      <pivotArea outline="0" collapsedLevelsAreSubtotals="1" fieldPosition="0"/>
    </format>
    <format dxfId="1940">
      <pivotArea outline="0" collapsedLevelsAreSubtotals="1" fieldPosition="0"/>
    </format>
    <format dxfId="1939">
      <pivotArea outline="0" fieldPosition="0">
        <references count="1">
          <reference field="4294967294" count="1">
            <x v="0"/>
          </reference>
        </references>
      </pivotArea>
    </format>
    <format dxfId="1938">
      <pivotArea outline="0" collapsedLevelsAreSubtotals="1" fieldPosition="0"/>
    </format>
    <format dxfId="1937">
      <pivotArea outline="0" collapsedLevelsAreSubtotals="1" fieldPosition="0"/>
    </format>
    <format dxfId="1936">
      <pivotArea outline="0" collapsedLevelsAreSubtotals="1" fieldPosition="0"/>
    </format>
    <format dxfId="1935">
      <pivotArea outline="0" collapsedLevelsAreSubtotals="1" fieldPosition="0"/>
    </format>
    <format dxfId="1934">
      <pivotArea type="origin" dataOnly="0" labelOnly="1" outline="0" fieldPosition="0"/>
    </format>
  </formats>
  <chartFormats count="10">
    <chartFormat chart="1" format="52" series="1">
      <pivotArea type="data" outline="0" fieldPosition="0">
        <references count="2">
          <reference field="4294967294" count="1" selected="0">
            <x v="0"/>
          </reference>
          <reference field="51" count="1" selected="0">
            <x v="0"/>
          </reference>
        </references>
      </pivotArea>
    </chartFormat>
    <chartFormat chart="1" format="53" series="1">
      <pivotArea type="data" outline="0" fieldPosition="0">
        <references count="2">
          <reference field="4294967294" count="1" selected="0">
            <x v="0"/>
          </reference>
          <reference field="51" count="1" selected="0">
            <x v="1"/>
          </reference>
        </references>
      </pivotArea>
    </chartFormat>
    <chartFormat chart="1" format="54" series="1">
      <pivotArea type="data" outline="0" fieldPosition="0">
        <references count="2">
          <reference field="4294967294" count="1" selected="0">
            <x v="0"/>
          </reference>
          <reference field="51" count="1" selected="0">
            <x v="2"/>
          </reference>
        </references>
      </pivotArea>
    </chartFormat>
    <chartFormat chart="1" format="55" series="1">
      <pivotArea type="data" outline="0" fieldPosition="0">
        <references count="2">
          <reference field="4294967294" count="1" selected="0">
            <x v="0"/>
          </reference>
          <reference field="51" count="1" selected="0">
            <x v="3"/>
          </reference>
        </references>
      </pivotArea>
    </chartFormat>
    <chartFormat chart="1" format="56" series="1">
      <pivotArea type="data" outline="0" fieldPosition="0">
        <references count="2">
          <reference field="4294967294" count="1" selected="0">
            <x v="0"/>
          </reference>
          <reference field="51" count="1" selected="0">
            <x v="4"/>
          </reference>
        </references>
      </pivotArea>
    </chartFormat>
    <chartFormat chart="30" format="85" series="1">
      <pivotArea type="data" outline="0" fieldPosition="0">
        <references count="2">
          <reference field="4294967294" count="1" selected="0">
            <x v="0"/>
          </reference>
          <reference field="51" count="1" selected="0">
            <x v="0"/>
          </reference>
        </references>
      </pivotArea>
    </chartFormat>
    <chartFormat chart="30" format="86" series="1">
      <pivotArea type="data" outline="0" fieldPosition="0">
        <references count="2">
          <reference field="4294967294" count="1" selected="0">
            <x v="0"/>
          </reference>
          <reference field="51" count="1" selected="0">
            <x v="1"/>
          </reference>
        </references>
      </pivotArea>
    </chartFormat>
    <chartFormat chart="30" format="87" series="1">
      <pivotArea type="data" outline="0" fieldPosition="0">
        <references count="2">
          <reference field="4294967294" count="1" selected="0">
            <x v="0"/>
          </reference>
          <reference field="51" count="1" selected="0">
            <x v="2"/>
          </reference>
        </references>
      </pivotArea>
    </chartFormat>
    <chartFormat chart="30" format="88" series="1">
      <pivotArea type="data" outline="0" fieldPosition="0">
        <references count="2">
          <reference field="4294967294" count="1" selected="0">
            <x v="0"/>
          </reference>
          <reference field="51" count="1" selected="0">
            <x v="3"/>
          </reference>
        </references>
      </pivotArea>
    </chartFormat>
    <chartFormat chart="30" format="89" series="1">
      <pivotArea type="data" outline="0" fieldPosition="0">
        <references count="2">
          <reference field="4294967294" count="1" selected="0">
            <x v="0"/>
          </reference>
          <reference field="51" count="1" selected="0">
            <x v="4"/>
          </reference>
        </references>
      </pivotArea>
    </chartFormat>
  </chart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13.xml><?xml version="1.0" encoding="utf-8"?>
<pivotTableDefinition xmlns="http://schemas.openxmlformats.org/spreadsheetml/2006/main" name="TablaDinámica5" cacheId="30" applyNumberFormats="0" applyBorderFormats="0" applyFontFormats="0" applyPatternFormats="0" applyAlignmentFormats="0" applyWidthHeightFormats="1" dataCaption="Valores" updatedVersion="6" minRefreshableVersion="3" rowGrandTotals="0" colGrandTotals="0" itemPrintTitles="1" createdVersion="6" indent="0" compact="0" compactData="0" multipleFieldFilters="0" chartFormat="2" rowHeaderCaption="Dependencia">
  <location ref="A69:E131" firstHeaderRow="0" firstDataRow="1" firstDataCol="3"/>
  <pivotFields count="79">
    <pivotField compact="0" outline="0" showAll="0" defaultSubtotal="0"/>
    <pivotField compact="0" outline="0" showAll="0" defaultSubtotal="0">
      <items count="4">
        <item x="3"/>
        <item x="2"/>
        <item x="1"/>
        <item x="0"/>
      </items>
    </pivotField>
    <pivotField compact="0" outline="0" showAll="0" defaultSubtotal="0"/>
    <pivotField compact="0" outline="0" showAll="0" defaultSubtotal="0">
      <items count="9">
        <item x="0"/>
        <item x="1"/>
        <item x="2"/>
        <item x="3"/>
        <item x="4"/>
        <item x="5"/>
        <item x="6"/>
        <item x="7"/>
        <item x="8"/>
      </items>
    </pivotField>
    <pivotField axis="axisRow" compact="0" outline="0" showAll="0" defaultSubtotal="0">
      <items count="2">
        <item x="0"/>
        <item x="1"/>
      </items>
    </pivotField>
    <pivotField axis="axisRow" compact="0" outline="0" showAll="0" defaultSubtotal="0">
      <items count="62">
        <item x="27"/>
        <item x="15"/>
        <item x="25"/>
        <item x="13"/>
        <item x="32"/>
        <item x="9"/>
        <item x="10"/>
        <item x="54"/>
        <item x="40"/>
        <item x="31"/>
        <item x="8"/>
        <item x="56"/>
        <item x="7"/>
        <item x="4"/>
        <item x="59"/>
        <item x="19"/>
        <item x="6"/>
        <item x="28"/>
        <item x="5"/>
        <item x="52"/>
        <item x="50"/>
        <item x="44"/>
        <item x="2"/>
        <item x="30"/>
        <item x="14"/>
        <item x="58"/>
        <item x="22"/>
        <item x="1"/>
        <item x="0"/>
        <item x="42"/>
        <item x="61"/>
        <item x="34"/>
        <item x="24"/>
        <item x="21"/>
        <item x="55"/>
        <item x="45"/>
        <item x="48"/>
        <item x="26"/>
        <item x="35"/>
        <item x="17"/>
        <item x="18"/>
        <item x="12"/>
        <item x="41"/>
        <item x="57"/>
        <item x="20"/>
        <item x="16"/>
        <item x="37"/>
        <item x="38"/>
        <item x="39"/>
        <item x="43"/>
        <item x="23"/>
        <item x="3"/>
        <item x="36"/>
        <item x="11"/>
        <item x="49"/>
        <item x="47"/>
        <item x="60"/>
        <item x="51"/>
        <item x="33"/>
        <item x="53"/>
        <item x="29"/>
        <item x="46"/>
      </items>
    </pivotField>
    <pivotField compact="0" outline="0" showAll="0" defaultSubtotal="0"/>
    <pivotField compact="0" outline="0" showAll="0" defaultSubtotal="0"/>
    <pivotField compact="0" outline="0" showAll="0" defaultSubtotal="0"/>
    <pivotField dataField="1"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dataField="1" compact="0" outline="0" showAll="0" defaultSubtotal="0"/>
    <pivotField axis="axisRow" compact="0" outline="0" showAll="0" defaultSubtotal="0">
      <items count="5">
        <item x="1"/>
        <item x="0"/>
        <item x="2"/>
        <item x="3"/>
        <item x="4"/>
      </items>
    </pivotField>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pivotField compact="0" outline="0" showAll="0" defaultSubtotal="0">
      <items count="6">
        <item x="0"/>
        <item x="2"/>
        <item m="1" x="5"/>
        <item x="4"/>
        <item x="3"/>
        <item x="1"/>
      </items>
    </pivotField>
  </pivotFields>
  <rowFields count="3">
    <field x="5"/>
    <field x="4"/>
    <field x="51"/>
  </rowFields>
  <rowItems count="62">
    <i>
      <x/>
      <x/>
      <x v="2"/>
    </i>
    <i>
      <x v="1"/>
      <x/>
      <x/>
    </i>
    <i>
      <x v="2"/>
      <x/>
      <x v="1"/>
    </i>
    <i>
      <x v="3"/>
      <x/>
      <x v="1"/>
    </i>
    <i>
      <x v="4"/>
      <x/>
      <x v="1"/>
    </i>
    <i>
      <x v="5"/>
      <x v="1"/>
      <x v="4"/>
    </i>
    <i>
      <x v="6"/>
      <x v="1"/>
      <x v="4"/>
    </i>
    <i>
      <x v="7"/>
      <x/>
      <x/>
    </i>
    <i>
      <x v="8"/>
      <x/>
      <x v="1"/>
    </i>
    <i>
      <x v="9"/>
      <x v="1"/>
      <x v="4"/>
    </i>
    <i>
      <x v="10"/>
      <x v="1"/>
      <x/>
    </i>
    <i>
      <x v="11"/>
      <x/>
      <x v="1"/>
    </i>
    <i>
      <x v="12"/>
      <x/>
      <x v="3"/>
    </i>
    <i>
      <x v="13"/>
      <x/>
      <x/>
    </i>
    <i>
      <x v="14"/>
      <x/>
      <x v="1"/>
    </i>
    <i>
      <x v="15"/>
      <x/>
      <x v="1"/>
    </i>
    <i>
      <x v="16"/>
      <x/>
      <x v="2"/>
    </i>
    <i>
      <x v="17"/>
      <x/>
      <x v="2"/>
    </i>
    <i>
      <x v="18"/>
      <x/>
      <x/>
    </i>
    <i>
      <x v="19"/>
      <x/>
      <x v="1"/>
    </i>
    <i>
      <x v="20"/>
      <x/>
      <x/>
    </i>
    <i>
      <x v="21"/>
      <x v="1"/>
      <x/>
    </i>
    <i>
      <x v="22"/>
      <x/>
      <x v="1"/>
    </i>
    <i>
      <x v="23"/>
      <x/>
      <x v="1"/>
    </i>
    <i>
      <x v="24"/>
      <x/>
      <x v="1"/>
    </i>
    <i>
      <x v="25"/>
      <x/>
      <x v="1"/>
    </i>
    <i>
      <x v="26"/>
      <x/>
      <x v="1"/>
    </i>
    <i>
      <x v="27"/>
      <x/>
      <x v="1"/>
    </i>
    <i>
      <x v="28"/>
      <x/>
      <x v="1"/>
    </i>
    <i>
      <x v="29"/>
      <x v="1"/>
      <x v="4"/>
    </i>
    <i>
      <x v="30"/>
      <x/>
      <x/>
    </i>
    <i>
      <x v="31"/>
      <x/>
      <x v="1"/>
    </i>
    <i>
      <x v="32"/>
      <x/>
      <x v="1"/>
    </i>
    <i>
      <x v="33"/>
      <x/>
      <x v="1"/>
    </i>
    <i>
      <x v="34"/>
      <x/>
      <x v="1"/>
    </i>
    <i>
      <x v="35"/>
      <x v="1"/>
      <x v="2"/>
    </i>
    <i>
      <x v="36"/>
      <x/>
      <x/>
    </i>
    <i>
      <x v="37"/>
      <x/>
      <x v="1"/>
    </i>
    <i>
      <x v="38"/>
      <x v="1"/>
      <x v="1"/>
    </i>
    <i>
      <x v="39"/>
      <x v="1"/>
      <x v="1"/>
    </i>
    <i>
      <x v="40"/>
      <x/>
      <x v="1"/>
    </i>
    <i>
      <x v="41"/>
      <x/>
      <x v="1"/>
    </i>
    <i>
      <x v="42"/>
      <x/>
      <x v="1"/>
    </i>
    <i>
      <x v="43"/>
      <x/>
      <x/>
    </i>
    <i>
      <x v="44"/>
      <x/>
      <x v="1"/>
    </i>
    <i>
      <x v="45"/>
      <x/>
      <x v="1"/>
    </i>
    <i>
      <x v="46"/>
      <x/>
      <x v="2"/>
    </i>
    <i>
      <x v="47"/>
      <x/>
      <x v="2"/>
    </i>
    <i>
      <x v="48"/>
      <x/>
      <x v="2"/>
    </i>
    <i>
      <x v="49"/>
      <x v="1"/>
      <x v="4"/>
    </i>
    <i>
      <x v="50"/>
      <x/>
      <x v="1"/>
    </i>
    <i>
      <x v="51"/>
      <x v="1"/>
      <x v="1"/>
    </i>
    <i>
      <x v="52"/>
      <x v="1"/>
      <x v="1"/>
    </i>
    <i>
      <x v="53"/>
      <x v="1"/>
      <x v="2"/>
    </i>
    <i>
      <x v="54"/>
      <x/>
      <x v="1"/>
    </i>
    <i>
      <x v="55"/>
      <x/>
      <x/>
    </i>
    <i>
      <x v="56"/>
      <x/>
      <x v="1"/>
    </i>
    <i>
      <x v="57"/>
      <x/>
      <x/>
    </i>
    <i>
      <x v="58"/>
      <x/>
      <x v="1"/>
    </i>
    <i>
      <x v="59"/>
      <x/>
      <x v="1"/>
    </i>
    <i>
      <x v="60"/>
      <x v="1"/>
      <x v="2"/>
    </i>
    <i>
      <x v="61"/>
      <x/>
      <x v="3"/>
    </i>
  </rowItems>
  <colFields count="1">
    <field x="-2"/>
  </colFields>
  <colItems count="2">
    <i>
      <x/>
    </i>
    <i i="1">
      <x v="1"/>
    </i>
  </colItems>
  <dataFields count="2">
    <dataField name="META 2DO TRIMESTRE" fld="9" baseField="51" baseItem="4"/>
    <dataField name="RESULTADO" fld="50" baseField="78" baseItem="4"/>
  </dataFields>
  <formats count="454">
    <format dxfId="2414">
      <pivotArea outline="0" collapsedLevelsAreSubtotals="1" fieldPosition="0"/>
    </format>
    <format dxfId="2413">
      <pivotArea outline="0" collapsedLevelsAreSubtotals="1" fieldPosition="0"/>
    </format>
    <format dxfId="2412">
      <pivotArea outline="0" collapsedLevelsAreSubtotals="1" fieldPosition="0"/>
    </format>
    <format dxfId="2411">
      <pivotArea field="1" type="button" dataOnly="0" labelOnly="1" outline="0"/>
    </format>
    <format dxfId="2410">
      <pivotArea dataOnly="0" labelOnly="1" grandRow="1" outline="0" fieldPosition="0"/>
    </format>
    <format dxfId="2409">
      <pivotArea dataOnly="0" labelOnly="1" grandCol="1" outline="0" fieldPosition="0"/>
    </format>
    <format dxfId="2408">
      <pivotArea outline="0" collapsedLevelsAreSubtotals="1" fieldPosition="0"/>
    </format>
    <format dxfId="2407">
      <pivotArea dataOnly="0" labelOnly="1" grandCol="1" outline="0" fieldPosition="0"/>
    </format>
    <format dxfId="2406">
      <pivotArea field="1" type="button" dataOnly="0" labelOnly="1" outline="0"/>
    </format>
    <format dxfId="2405">
      <pivotArea outline="0" collapsedLevelsAreSubtotals="1" fieldPosition="0"/>
    </format>
    <format dxfId="2404">
      <pivotArea field="1" type="button" dataOnly="0" labelOnly="1" outline="0"/>
    </format>
    <format dxfId="2403">
      <pivotArea field="3" type="button" dataOnly="0" labelOnly="1" outline="0"/>
    </format>
    <format dxfId="2402">
      <pivotArea outline="0" collapsedLevelsAreSubtotals="1" fieldPosition="0"/>
    </format>
    <format dxfId="2401">
      <pivotArea field="3" type="button" dataOnly="0" labelOnly="1" outline="0"/>
    </format>
    <format dxfId="2400">
      <pivotArea dataOnly="0" labelOnly="1" grandRow="1" outline="0" fieldPosition="0"/>
    </format>
    <format dxfId="2399">
      <pivotArea outline="0" collapsedLevelsAreSubtotals="1" fieldPosition="0"/>
    </format>
    <format dxfId="2398">
      <pivotArea dataOnly="0" labelOnly="1" grandRow="1" outline="0" fieldPosition="0"/>
    </format>
    <format dxfId="2397">
      <pivotArea dataOnly="0" labelOnly="1" grandRow="1" outline="0" fieldPosition="0"/>
    </format>
    <format dxfId="2396">
      <pivotArea dataOnly="0" labelOnly="1" outline="0" fieldPosition="0">
        <references count="1">
          <reference field="5"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2395">
      <pivotArea dataOnly="0" labelOnly="1" outline="0" fieldPosition="0">
        <references count="1">
          <reference field="5" count="12">
            <x v="50"/>
            <x v="51"/>
            <x v="52"/>
            <x v="53"/>
            <x v="54"/>
            <x v="55"/>
            <x v="56"/>
            <x v="57"/>
            <x v="58"/>
            <x v="59"/>
            <x v="60"/>
            <x v="61"/>
          </reference>
        </references>
      </pivotArea>
    </format>
    <format dxfId="2394">
      <pivotArea outline="0" collapsedLevelsAreSubtotals="1" fieldPosition="0"/>
    </format>
    <format dxfId="2393">
      <pivotArea dataOnly="0" labelOnly="1" outline="0" fieldPosition="0">
        <references count="1">
          <reference field="5"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2392">
      <pivotArea dataOnly="0" labelOnly="1" outline="0" fieldPosition="0">
        <references count="1">
          <reference field="5" count="12">
            <x v="50"/>
            <x v="51"/>
            <x v="52"/>
            <x v="53"/>
            <x v="54"/>
            <x v="55"/>
            <x v="56"/>
            <x v="57"/>
            <x v="58"/>
            <x v="59"/>
            <x v="60"/>
            <x v="61"/>
          </reference>
        </references>
      </pivotArea>
    </format>
    <format dxfId="2391">
      <pivotArea dataOnly="0" labelOnly="1" outline="0" fieldPosition="0">
        <references count="2">
          <reference field="4" count="1">
            <x v="0"/>
          </reference>
          <reference field="5" count="1" selected="0">
            <x v="0"/>
          </reference>
        </references>
      </pivotArea>
    </format>
    <format dxfId="2390">
      <pivotArea dataOnly="0" labelOnly="1" outline="0" fieldPosition="0">
        <references count="2">
          <reference field="4" count="1">
            <x v="1"/>
          </reference>
          <reference field="5" count="1" selected="0">
            <x v="5"/>
          </reference>
        </references>
      </pivotArea>
    </format>
    <format dxfId="2389">
      <pivotArea dataOnly="0" labelOnly="1" outline="0" fieldPosition="0">
        <references count="2">
          <reference field="4" count="1">
            <x v="0"/>
          </reference>
          <reference field="5" count="1" selected="0">
            <x v="7"/>
          </reference>
        </references>
      </pivotArea>
    </format>
    <format dxfId="2388">
      <pivotArea dataOnly="0" labelOnly="1" outline="0" fieldPosition="0">
        <references count="2">
          <reference field="4" count="1">
            <x v="1"/>
          </reference>
          <reference field="5" count="1" selected="0">
            <x v="9"/>
          </reference>
        </references>
      </pivotArea>
    </format>
    <format dxfId="2387">
      <pivotArea dataOnly="0" labelOnly="1" outline="0" fieldPosition="0">
        <references count="2">
          <reference field="4" count="1">
            <x v="0"/>
          </reference>
          <reference field="5" count="1" selected="0">
            <x v="11"/>
          </reference>
        </references>
      </pivotArea>
    </format>
    <format dxfId="2386">
      <pivotArea dataOnly="0" labelOnly="1" outline="0" fieldPosition="0">
        <references count="2">
          <reference field="4" count="1">
            <x v="1"/>
          </reference>
          <reference field="5" count="1" selected="0">
            <x v="21"/>
          </reference>
        </references>
      </pivotArea>
    </format>
    <format dxfId="2385">
      <pivotArea dataOnly="0" labelOnly="1" outline="0" fieldPosition="0">
        <references count="2">
          <reference field="4" count="1">
            <x v="0"/>
          </reference>
          <reference field="5" count="1" selected="0">
            <x v="22"/>
          </reference>
        </references>
      </pivotArea>
    </format>
    <format dxfId="2384">
      <pivotArea dataOnly="0" labelOnly="1" outline="0" fieldPosition="0">
        <references count="2">
          <reference field="4" count="1">
            <x v="1"/>
          </reference>
          <reference field="5" count="1" selected="0">
            <x v="29"/>
          </reference>
        </references>
      </pivotArea>
    </format>
    <format dxfId="2383">
      <pivotArea dataOnly="0" labelOnly="1" outline="0" fieldPosition="0">
        <references count="2">
          <reference field="4" count="1">
            <x v="0"/>
          </reference>
          <reference field="5" count="1" selected="0">
            <x v="30"/>
          </reference>
        </references>
      </pivotArea>
    </format>
    <format dxfId="2382">
      <pivotArea dataOnly="0" labelOnly="1" outline="0" fieldPosition="0">
        <references count="2">
          <reference field="4" count="1">
            <x v="1"/>
          </reference>
          <reference field="5" count="1" selected="0">
            <x v="35"/>
          </reference>
        </references>
      </pivotArea>
    </format>
    <format dxfId="2381">
      <pivotArea dataOnly="0" labelOnly="1" outline="0" fieldPosition="0">
        <references count="2">
          <reference field="4" count="1">
            <x v="0"/>
          </reference>
          <reference field="5" count="1" selected="0">
            <x v="36"/>
          </reference>
        </references>
      </pivotArea>
    </format>
    <format dxfId="2380">
      <pivotArea dataOnly="0" labelOnly="1" outline="0" fieldPosition="0">
        <references count="2">
          <reference field="4" count="1">
            <x v="1"/>
          </reference>
          <reference field="5" count="1" selected="0">
            <x v="38"/>
          </reference>
        </references>
      </pivotArea>
    </format>
    <format dxfId="2379">
      <pivotArea dataOnly="0" labelOnly="1" outline="0" fieldPosition="0">
        <references count="2">
          <reference field="4" count="1">
            <x v="0"/>
          </reference>
          <reference field="5" count="1" selected="0">
            <x v="40"/>
          </reference>
        </references>
      </pivotArea>
    </format>
    <format dxfId="2378">
      <pivotArea dataOnly="0" labelOnly="1" outline="0" fieldPosition="0">
        <references count="2">
          <reference field="4" count="1">
            <x v="1"/>
          </reference>
          <reference field="5" count="1" selected="0">
            <x v="49"/>
          </reference>
        </references>
      </pivotArea>
    </format>
    <format dxfId="2377">
      <pivotArea dataOnly="0" labelOnly="1" outline="0" fieldPosition="0">
        <references count="2">
          <reference field="4" count="1">
            <x v="0"/>
          </reference>
          <reference field="5" count="1" selected="0">
            <x v="50"/>
          </reference>
        </references>
      </pivotArea>
    </format>
    <format dxfId="2376">
      <pivotArea dataOnly="0" labelOnly="1" outline="0" fieldPosition="0">
        <references count="2">
          <reference field="4" count="1">
            <x v="1"/>
          </reference>
          <reference field="5" count="1" selected="0">
            <x v="51"/>
          </reference>
        </references>
      </pivotArea>
    </format>
    <format dxfId="2375">
      <pivotArea dataOnly="0" labelOnly="1" outline="0" fieldPosition="0">
        <references count="2">
          <reference field="4" count="1">
            <x v="0"/>
          </reference>
          <reference field="5" count="1" selected="0">
            <x v="54"/>
          </reference>
        </references>
      </pivotArea>
    </format>
    <format dxfId="2374">
      <pivotArea dataOnly="0" labelOnly="1" outline="0" fieldPosition="0">
        <references count="2">
          <reference field="4" count="1">
            <x v="1"/>
          </reference>
          <reference field="5" count="1" selected="0">
            <x v="60"/>
          </reference>
        </references>
      </pivotArea>
    </format>
    <format dxfId="2373">
      <pivotArea dataOnly="0" labelOnly="1" outline="0" fieldPosition="0">
        <references count="2">
          <reference field="4" count="1">
            <x v="0"/>
          </reference>
          <reference field="5" count="1" selected="0">
            <x v="61"/>
          </reference>
        </references>
      </pivotArea>
    </format>
    <format dxfId="2372">
      <pivotArea outline="0" collapsedLevelsAreSubtotals="1" fieldPosition="0"/>
    </format>
    <format dxfId="2371">
      <pivotArea dataOnly="0" labelOnly="1" outline="0" fieldPosition="0">
        <references count="2">
          <reference field="4" count="1">
            <x v="0"/>
          </reference>
          <reference field="5" count="1" selected="0">
            <x v="0"/>
          </reference>
        </references>
      </pivotArea>
    </format>
    <format dxfId="2370">
      <pivotArea dataOnly="0" labelOnly="1" outline="0" fieldPosition="0">
        <references count="2">
          <reference field="4" count="1">
            <x v="1"/>
          </reference>
          <reference field="5" count="1" selected="0">
            <x v="5"/>
          </reference>
        </references>
      </pivotArea>
    </format>
    <format dxfId="2369">
      <pivotArea dataOnly="0" labelOnly="1" outline="0" fieldPosition="0">
        <references count="2">
          <reference field="4" count="1">
            <x v="0"/>
          </reference>
          <reference field="5" count="1" selected="0">
            <x v="7"/>
          </reference>
        </references>
      </pivotArea>
    </format>
    <format dxfId="2368">
      <pivotArea dataOnly="0" labelOnly="1" outline="0" fieldPosition="0">
        <references count="2">
          <reference field="4" count="1">
            <x v="1"/>
          </reference>
          <reference field="5" count="1" selected="0">
            <x v="9"/>
          </reference>
        </references>
      </pivotArea>
    </format>
    <format dxfId="2367">
      <pivotArea dataOnly="0" labelOnly="1" outline="0" fieldPosition="0">
        <references count="2">
          <reference field="4" count="1">
            <x v="0"/>
          </reference>
          <reference field="5" count="1" selected="0">
            <x v="11"/>
          </reference>
        </references>
      </pivotArea>
    </format>
    <format dxfId="2366">
      <pivotArea dataOnly="0" labelOnly="1" outline="0" fieldPosition="0">
        <references count="2">
          <reference field="4" count="1">
            <x v="1"/>
          </reference>
          <reference field="5" count="1" selected="0">
            <x v="21"/>
          </reference>
        </references>
      </pivotArea>
    </format>
    <format dxfId="2365">
      <pivotArea dataOnly="0" labelOnly="1" outline="0" fieldPosition="0">
        <references count="2">
          <reference field="4" count="1">
            <x v="0"/>
          </reference>
          <reference field="5" count="1" selected="0">
            <x v="22"/>
          </reference>
        </references>
      </pivotArea>
    </format>
    <format dxfId="2364">
      <pivotArea dataOnly="0" labelOnly="1" outline="0" fieldPosition="0">
        <references count="2">
          <reference field="4" count="1">
            <x v="1"/>
          </reference>
          <reference field="5" count="1" selected="0">
            <x v="29"/>
          </reference>
        </references>
      </pivotArea>
    </format>
    <format dxfId="2363">
      <pivotArea dataOnly="0" labelOnly="1" outline="0" fieldPosition="0">
        <references count="2">
          <reference field="4" count="1">
            <x v="0"/>
          </reference>
          <reference field="5" count="1" selected="0">
            <x v="30"/>
          </reference>
        </references>
      </pivotArea>
    </format>
    <format dxfId="2362">
      <pivotArea dataOnly="0" labelOnly="1" outline="0" fieldPosition="0">
        <references count="2">
          <reference field="4" count="1">
            <x v="1"/>
          </reference>
          <reference field="5" count="1" selected="0">
            <x v="35"/>
          </reference>
        </references>
      </pivotArea>
    </format>
    <format dxfId="2361">
      <pivotArea dataOnly="0" labelOnly="1" outline="0" fieldPosition="0">
        <references count="2">
          <reference field="4" count="1">
            <x v="0"/>
          </reference>
          <reference field="5" count="1" selected="0">
            <x v="36"/>
          </reference>
        </references>
      </pivotArea>
    </format>
    <format dxfId="2360">
      <pivotArea dataOnly="0" labelOnly="1" outline="0" fieldPosition="0">
        <references count="2">
          <reference field="4" count="1">
            <x v="1"/>
          </reference>
          <reference field="5" count="1" selected="0">
            <x v="38"/>
          </reference>
        </references>
      </pivotArea>
    </format>
    <format dxfId="2359">
      <pivotArea dataOnly="0" labelOnly="1" outline="0" fieldPosition="0">
        <references count="2">
          <reference field="4" count="1">
            <x v="0"/>
          </reference>
          <reference field="5" count="1" selected="0">
            <x v="40"/>
          </reference>
        </references>
      </pivotArea>
    </format>
    <format dxfId="2358">
      <pivotArea dataOnly="0" labelOnly="1" outline="0" fieldPosition="0">
        <references count="2">
          <reference field="4" count="1">
            <x v="1"/>
          </reference>
          <reference field="5" count="1" selected="0">
            <x v="49"/>
          </reference>
        </references>
      </pivotArea>
    </format>
    <format dxfId="2357">
      <pivotArea dataOnly="0" labelOnly="1" outline="0" fieldPosition="0">
        <references count="2">
          <reference field="4" count="1">
            <x v="0"/>
          </reference>
          <reference field="5" count="1" selected="0">
            <x v="50"/>
          </reference>
        </references>
      </pivotArea>
    </format>
    <format dxfId="2356">
      <pivotArea dataOnly="0" labelOnly="1" outline="0" fieldPosition="0">
        <references count="2">
          <reference field="4" count="1">
            <x v="1"/>
          </reference>
          <reference field="5" count="1" selected="0">
            <x v="51"/>
          </reference>
        </references>
      </pivotArea>
    </format>
    <format dxfId="2355">
      <pivotArea dataOnly="0" labelOnly="1" outline="0" fieldPosition="0">
        <references count="2">
          <reference field="4" count="1">
            <x v="0"/>
          </reference>
          <reference field="5" count="1" selected="0">
            <x v="54"/>
          </reference>
        </references>
      </pivotArea>
    </format>
    <format dxfId="2354">
      <pivotArea dataOnly="0" labelOnly="1" outline="0" fieldPosition="0">
        <references count="2">
          <reference field="4" count="1">
            <x v="1"/>
          </reference>
          <reference field="5" count="1" selected="0">
            <x v="60"/>
          </reference>
        </references>
      </pivotArea>
    </format>
    <format dxfId="2353">
      <pivotArea dataOnly="0" labelOnly="1" outline="0" fieldPosition="0">
        <references count="2">
          <reference field="4" count="1">
            <x v="0"/>
          </reference>
          <reference field="5" count="1" selected="0">
            <x v="61"/>
          </reference>
        </references>
      </pivotArea>
    </format>
    <format dxfId="2352">
      <pivotArea outline="0" collapsedLevelsAreSubtotals="1" fieldPosition="0">
        <references count="1">
          <reference field="5" count="1" selected="0">
            <x v="45"/>
          </reference>
        </references>
      </pivotArea>
    </format>
    <format dxfId="2351">
      <pivotArea outline="0" collapsedLevelsAreSubtotals="1" fieldPosition="0">
        <references count="1">
          <reference field="5" count="1" selected="0">
            <x v="60"/>
          </reference>
        </references>
      </pivotArea>
    </format>
    <format dxfId="2350">
      <pivotArea outline="0" collapsedLevelsAreSubtotals="1" fieldPosition="0">
        <references count="1">
          <reference field="5" count="1" selected="0">
            <x v="59"/>
          </reference>
        </references>
      </pivotArea>
    </format>
    <format dxfId="2349">
      <pivotArea outline="0" collapsedLevelsAreSubtotals="1" fieldPosition="0">
        <references count="1">
          <reference field="5" count="1" selected="0">
            <x v="59"/>
          </reference>
        </references>
      </pivotArea>
    </format>
    <format dxfId="2348">
      <pivotArea outline="0" collapsedLevelsAreSubtotals="1" fieldPosition="0">
        <references count="1">
          <reference field="5" count="1" selected="0">
            <x v="59"/>
          </reference>
        </references>
      </pivotArea>
    </format>
    <format dxfId="2347">
      <pivotArea outline="0" collapsedLevelsAreSubtotals="1" fieldPosition="0">
        <references count="1">
          <reference field="5" count="1" selected="0">
            <x v="59"/>
          </reference>
        </references>
      </pivotArea>
    </format>
    <format dxfId="2346">
      <pivotArea outline="0" collapsedLevelsAreSubtotals="1" fieldPosition="0">
        <references count="1">
          <reference field="5" count="1" selected="0">
            <x v="59"/>
          </reference>
        </references>
      </pivotArea>
    </format>
    <format dxfId="2345">
      <pivotArea outline="0" collapsedLevelsAreSubtotals="1" fieldPosition="0">
        <references count="1">
          <reference field="5" count="1" selected="0">
            <x v="60"/>
          </reference>
        </references>
      </pivotArea>
    </format>
    <format dxfId="2344">
      <pivotArea type="all" dataOnly="0" outline="0" fieldPosition="0"/>
    </format>
    <format dxfId="2343">
      <pivotArea outline="0" collapsedLevelsAreSubtotals="1" fieldPosition="0"/>
    </format>
    <format dxfId="2342">
      <pivotArea field="5" type="button" dataOnly="0" labelOnly="1" outline="0" axis="axisRow" fieldPosition="0"/>
    </format>
    <format dxfId="2341">
      <pivotArea field="4" type="button" dataOnly="0" labelOnly="1" outline="0" axis="axisRow" fieldPosition="1"/>
    </format>
    <format dxfId="2340">
      <pivotArea field="78" type="button" dataOnly="0" labelOnly="1" outline="0"/>
    </format>
    <format dxfId="2339">
      <pivotArea dataOnly="0" labelOnly="1" outline="0" fieldPosition="0">
        <references count="1">
          <reference field="5"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2338">
      <pivotArea dataOnly="0" labelOnly="1" outline="0" fieldPosition="0">
        <references count="1">
          <reference field="5" count="12">
            <x v="50"/>
            <x v="51"/>
            <x v="52"/>
            <x v="53"/>
            <x v="54"/>
            <x v="55"/>
            <x v="56"/>
            <x v="57"/>
            <x v="58"/>
            <x v="59"/>
            <x v="60"/>
            <x v="61"/>
          </reference>
        </references>
      </pivotArea>
    </format>
    <format dxfId="2337">
      <pivotArea dataOnly="0" labelOnly="1" outline="0" fieldPosition="0">
        <references count="2">
          <reference field="4" count="1">
            <x v="0"/>
          </reference>
          <reference field="5" count="1" selected="0">
            <x v="0"/>
          </reference>
        </references>
      </pivotArea>
    </format>
    <format dxfId="2336">
      <pivotArea dataOnly="0" labelOnly="1" outline="0" fieldPosition="0">
        <references count="2">
          <reference field="4" count="1">
            <x v="1"/>
          </reference>
          <reference field="5" count="1" selected="0">
            <x v="5"/>
          </reference>
        </references>
      </pivotArea>
    </format>
    <format dxfId="2335">
      <pivotArea dataOnly="0" labelOnly="1" outline="0" fieldPosition="0">
        <references count="2">
          <reference field="4" count="1">
            <x v="0"/>
          </reference>
          <reference field="5" count="1" selected="0">
            <x v="7"/>
          </reference>
        </references>
      </pivotArea>
    </format>
    <format dxfId="2334">
      <pivotArea dataOnly="0" labelOnly="1" outline="0" fieldPosition="0">
        <references count="2">
          <reference field="4" count="1">
            <x v="1"/>
          </reference>
          <reference field="5" count="1" selected="0">
            <x v="9"/>
          </reference>
        </references>
      </pivotArea>
    </format>
    <format dxfId="2333">
      <pivotArea dataOnly="0" labelOnly="1" outline="0" fieldPosition="0">
        <references count="2">
          <reference field="4" count="1">
            <x v="0"/>
          </reference>
          <reference field="5" count="1" selected="0">
            <x v="11"/>
          </reference>
        </references>
      </pivotArea>
    </format>
    <format dxfId="2332">
      <pivotArea dataOnly="0" labelOnly="1" outline="0" fieldPosition="0">
        <references count="2">
          <reference field="4" count="1">
            <x v="1"/>
          </reference>
          <reference field="5" count="1" selected="0">
            <x v="21"/>
          </reference>
        </references>
      </pivotArea>
    </format>
    <format dxfId="2331">
      <pivotArea dataOnly="0" labelOnly="1" outline="0" fieldPosition="0">
        <references count="2">
          <reference field="4" count="1">
            <x v="0"/>
          </reference>
          <reference field="5" count="1" selected="0">
            <x v="22"/>
          </reference>
        </references>
      </pivotArea>
    </format>
    <format dxfId="2330">
      <pivotArea dataOnly="0" labelOnly="1" outline="0" fieldPosition="0">
        <references count="2">
          <reference field="4" count="1">
            <x v="1"/>
          </reference>
          <reference field="5" count="1" selected="0">
            <x v="29"/>
          </reference>
        </references>
      </pivotArea>
    </format>
    <format dxfId="2329">
      <pivotArea dataOnly="0" labelOnly="1" outline="0" fieldPosition="0">
        <references count="2">
          <reference field="4" count="1">
            <x v="0"/>
          </reference>
          <reference field="5" count="1" selected="0">
            <x v="30"/>
          </reference>
        </references>
      </pivotArea>
    </format>
    <format dxfId="2328">
      <pivotArea dataOnly="0" labelOnly="1" outline="0" fieldPosition="0">
        <references count="2">
          <reference field="4" count="1">
            <x v="1"/>
          </reference>
          <reference field="5" count="1" selected="0">
            <x v="35"/>
          </reference>
        </references>
      </pivotArea>
    </format>
    <format dxfId="2327">
      <pivotArea dataOnly="0" labelOnly="1" outline="0" fieldPosition="0">
        <references count="2">
          <reference field="4" count="1">
            <x v="0"/>
          </reference>
          <reference field="5" count="1" selected="0">
            <x v="36"/>
          </reference>
        </references>
      </pivotArea>
    </format>
    <format dxfId="2326">
      <pivotArea dataOnly="0" labelOnly="1" outline="0" fieldPosition="0">
        <references count="2">
          <reference field="4" count="1">
            <x v="1"/>
          </reference>
          <reference field="5" count="1" selected="0">
            <x v="38"/>
          </reference>
        </references>
      </pivotArea>
    </format>
    <format dxfId="2325">
      <pivotArea dataOnly="0" labelOnly="1" outline="0" fieldPosition="0">
        <references count="2">
          <reference field="4" count="1">
            <x v="0"/>
          </reference>
          <reference field="5" count="1" selected="0">
            <x v="40"/>
          </reference>
        </references>
      </pivotArea>
    </format>
    <format dxfId="2324">
      <pivotArea dataOnly="0" labelOnly="1" outline="0" fieldPosition="0">
        <references count="2">
          <reference field="4" count="1">
            <x v="1"/>
          </reference>
          <reference field="5" count="1" selected="0">
            <x v="49"/>
          </reference>
        </references>
      </pivotArea>
    </format>
    <format dxfId="2323">
      <pivotArea dataOnly="0" labelOnly="1" outline="0" fieldPosition="0">
        <references count="2">
          <reference field="4" count="1">
            <x v="0"/>
          </reference>
          <reference field="5" count="1" selected="0">
            <x v="50"/>
          </reference>
        </references>
      </pivotArea>
    </format>
    <format dxfId="2322">
      <pivotArea dataOnly="0" labelOnly="1" outline="0" fieldPosition="0">
        <references count="2">
          <reference field="4" count="1">
            <x v="1"/>
          </reference>
          <reference field="5" count="1" selected="0">
            <x v="51"/>
          </reference>
        </references>
      </pivotArea>
    </format>
    <format dxfId="2321">
      <pivotArea dataOnly="0" labelOnly="1" outline="0" fieldPosition="0">
        <references count="2">
          <reference field="4" count="1">
            <x v="0"/>
          </reference>
          <reference field="5" count="1" selected="0">
            <x v="54"/>
          </reference>
        </references>
      </pivotArea>
    </format>
    <format dxfId="2320">
      <pivotArea dataOnly="0" labelOnly="1" outline="0" fieldPosition="0">
        <references count="2">
          <reference field="4" count="1">
            <x v="1"/>
          </reference>
          <reference field="5" count="1" selected="0">
            <x v="60"/>
          </reference>
        </references>
      </pivotArea>
    </format>
    <format dxfId="2319">
      <pivotArea dataOnly="0" labelOnly="1" outline="0" fieldPosition="0">
        <references count="2">
          <reference field="4" count="1">
            <x v="0"/>
          </reference>
          <reference field="5" count="1" selected="0">
            <x v="61"/>
          </reference>
        </references>
      </pivotArea>
    </format>
    <format dxfId="2318">
      <pivotArea dataOnly="0" labelOnly="1" outline="0" fieldPosition="0">
        <references count="1">
          <reference field="4294967294" count="1">
            <x v="0"/>
          </reference>
        </references>
      </pivotArea>
    </format>
    <format dxfId="2317">
      <pivotArea outline="0" collapsedLevelsAreSubtotals="1" fieldPosition="0"/>
    </format>
    <format dxfId="2316">
      <pivotArea dataOnly="0" labelOnly="1" outline="0" fieldPosition="0">
        <references count="1">
          <reference field="5"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2315">
      <pivotArea dataOnly="0" labelOnly="1" outline="0" fieldPosition="0">
        <references count="1">
          <reference field="5" count="12">
            <x v="50"/>
            <x v="51"/>
            <x v="52"/>
            <x v="53"/>
            <x v="54"/>
            <x v="55"/>
            <x v="56"/>
            <x v="57"/>
            <x v="58"/>
            <x v="59"/>
            <x v="60"/>
            <x v="61"/>
          </reference>
        </references>
      </pivotArea>
    </format>
    <format dxfId="2314">
      <pivotArea dataOnly="0" labelOnly="1" outline="0" fieldPosition="0">
        <references count="2">
          <reference field="4" count="1">
            <x v="0"/>
          </reference>
          <reference field="5" count="1" selected="0">
            <x v="0"/>
          </reference>
        </references>
      </pivotArea>
    </format>
    <format dxfId="2313">
      <pivotArea dataOnly="0" labelOnly="1" outline="0" fieldPosition="0">
        <references count="2">
          <reference field="4" count="1">
            <x v="1"/>
          </reference>
          <reference field="5" count="1" selected="0">
            <x v="5"/>
          </reference>
        </references>
      </pivotArea>
    </format>
    <format dxfId="2312">
      <pivotArea dataOnly="0" labelOnly="1" outline="0" fieldPosition="0">
        <references count="2">
          <reference field="4" count="1">
            <x v="0"/>
          </reference>
          <reference field="5" count="1" selected="0">
            <x v="7"/>
          </reference>
        </references>
      </pivotArea>
    </format>
    <format dxfId="2311">
      <pivotArea dataOnly="0" labelOnly="1" outline="0" fieldPosition="0">
        <references count="2">
          <reference field="4" count="1">
            <x v="1"/>
          </reference>
          <reference field="5" count="1" selected="0">
            <x v="9"/>
          </reference>
        </references>
      </pivotArea>
    </format>
    <format dxfId="2310">
      <pivotArea dataOnly="0" labelOnly="1" outline="0" fieldPosition="0">
        <references count="2">
          <reference field="4" count="1">
            <x v="0"/>
          </reference>
          <reference field="5" count="1" selected="0">
            <x v="11"/>
          </reference>
        </references>
      </pivotArea>
    </format>
    <format dxfId="2309">
      <pivotArea dataOnly="0" labelOnly="1" outline="0" fieldPosition="0">
        <references count="2">
          <reference field="4" count="1">
            <x v="1"/>
          </reference>
          <reference field="5" count="1" selected="0">
            <x v="21"/>
          </reference>
        </references>
      </pivotArea>
    </format>
    <format dxfId="2308">
      <pivotArea dataOnly="0" labelOnly="1" outline="0" fieldPosition="0">
        <references count="2">
          <reference field="4" count="1">
            <x v="0"/>
          </reference>
          <reference field="5" count="1" selected="0">
            <x v="22"/>
          </reference>
        </references>
      </pivotArea>
    </format>
    <format dxfId="2307">
      <pivotArea dataOnly="0" labelOnly="1" outline="0" fieldPosition="0">
        <references count="2">
          <reference field="4" count="1">
            <x v="1"/>
          </reference>
          <reference field="5" count="1" selected="0">
            <x v="29"/>
          </reference>
        </references>
      </pivotArea>
    </format>
    <format dxfId="2306">
      <pivotArea dataOnly="0" labelOnly="1" outline="0" fieldPosition="0">
        <references count="2">
          <reference field="4" count="1">
            <x v="0"/>
          </reference>
          <reference field="5" count="1" selected="0">
            <x v="30"/>
          </reference>
        </references>
      </pivotArea>
    </format>
    <format dxfId="2305">
      <pivotArea dataOnly="0" labelOnly="1" outline="0" fieldPosition="0">
        <references count="2">
          <reference field="4" count="1">
            <x v="1"/>
          </reference>
          <reference field="5" count="1" selected="0">
            <x v="35"/>
          </reference>
        </references>
      </pivotArea>
    </format>
    <format dxfId="2304">
      <pivotArea dataOnly="0" labelOnly="1" outline="0" fieldPosition="0">
        <references count="2">
          <reference field="4" count="1">
            <x v="0"/>
          </reference>
          <reference field="5" count="1" selected="0">
            <x v="36"/>
          </reference>
        </references>
      </pivotArea>
    </format>
    <format dxfId="2303">
      <pivotArea dataOnly="0" labelOnly="1" outline="0" fieldPosition="0">
        <references count="2">
          <reference field="4" count="1">
            <x v="1"/>
          </reference>
          <reference field="5" count="1" selected="0">
            <x v="38"/>
          </reference>
        </references>
      </pivotArea>
    </format>
    <format dxfId="2302">
      <pivotArea dataOnly="0" labelOnly="1" outline="0" fieldPosition="0">
        <references count="2">
          <reference field="4" count="1">
            <x v="0"/>
          </reference>
          <reference field="5" count="1" selected="0">
            <x v="40"/>
          </reference>
        </references>
      </pivotArea>
    </format>
    <format dxfId="2301">
      <pivotArea dataOnly="0" labelOnly="1" outline="0" fieldPosition="0">
        <references count="2">
          <reference field="4" count="1">
            <x v="1"/>
          </reference>
          <reference field="5" count="1" selected="0">
            <x v="49"/>
          </reference>
        </references>
      </pivotArea>
    </format>
    <format dxfId="2300">
      <pivotArea dataOnly="0" labelOnly="1" outline="0" fieldPosition="0">
        <references count="2">
          <reference field="4" count="1">
            <x v="0"/>
          </reference>
          <reference field="5" count="1" selected="0">
            <x v="50"/>
          </reference>
        </references>
      </pivotArea>
    </format>
    <format dxfId="2299">
      <pivotArea dataOnly="0" labelOnly="1" outline="0" fieldPosition="0">
        <references count="2">
          <reference field="4" count="1">
            <x v="1"/>
          </reference>
          <reference field="5" count="1" selected="0">
            <x v="51"/>
          </reference>
        </references>
      </pivotArea>
    </format>
    <format dxfId="2298">
      <pivotArea dataOnly="0" labelOnly="1" outline="0" fieldPosition="0">
        <references count="2">
          <reference field="4" count="1">
            <x v="0"/>
          </reference>
          <reference field="5" count="1" selected="0">
            <x v="54"/>
          </reference>
        </references>
      </pivotArea>
    </format>
    <format dxfId="2297">
      <pivotArea dataOnly="0" labelOnly="1" outline="0" fieldPosition="0">
        <references count="2">
          <reference field="4" count="1">
            <x v="1"/>
          </reference>
          <reference field="5" count="1" selected="0">
            <x v="60"/>
          </reference>
        </references>
      </pivotArea>
    </format>
    <format dxfId="2296">
      <pivotArea dataOnly="0" labelOnly="1" outline="0" fieldPosition="0">
        <references count="2">
          <reference field="4" count="1">
            <x v="0"/>
          </reference>
          <reference field="5" count="1" selected="0">
            <x v="61"/>
          </reference>
        </references>
      </pivotArea>
    </format>
    <format dxfId="2295">
      <pivotArea field="5" type="button" dataOnly="0" labelOnly="1" outline="0" axis="axisRow" fieldPosition="0"/>
    </format>
    <format dxfId="2294">
      <pivotArea field="4" type="button" dataOnly="0" labelOnly="1" outline="0" axis="axisRow" fieldPosition="1"/>
    </format>
    <format dxfId="2293">
      <pivotArea field="78" type="button" dataOnly="0" labelOnly="1" outline="0"/>
    </format>
    <format dxfId="2292">
      <pivotArea dataOnly="0" labelOnly="1" outline="0" fieldPosition="0">
        <references count="1">
          <reference field="4294967294" count="1">
            <x v="0"/>
          </reference>
        </references>
      </pivotArea>
    </format>
    <format dxfId="2291">
      <pivotArea type="all" dataOnly="0" outline="0" fieldPosition="0"/>
    </format>
    <format dxfId="2290">
      <pivotArea outline="0" collapsedLevelsAreSubtotals="1" fieldPosition="0"/>
    </format>
    <format dxfId="2289">
      <pivotArea field="5" type="button" dataOnly="0" labelOnly="1" outline="0" axis="axisRow" fieldPosition="0"/>
    </format>
    <format dxfId="2288">
      <pivotArea field="4" type="button" dataOnly="0" labelOnly="1" outline="0" axis="axisRow" fieldPosition="1"/>
    </format>
    <format dxfId="2287">
      <pivotArea field="78" type="button" dataOnly="0" labelOnly="1" outline="0"/>
    </format>
    <format dxfId="2286">
      <pivotArea dataOnly="0" labelOnly="1" outline="0" fieldPosition="0">
        <references count="1">
          <reference field="5" count="50">
            <x v="0"/>
            <x v="1"/>
            <x v="2"/>
            <x v="3"/>
            <x v="4"/>
            <x v="5"/>
            <x v="6"/>
            <x v="7"/>
            <x v="8"/>
            <x v="9"/>
            <x v="10"/>
            <x v="11"/>
            <x v="12"/>
            <x v="13"/>
            <x v="14"/>
            <x v="15"/>
            <x v="16"/>
            <x v="17"/>
            <x v="18"/>
            <x v="19"/>
            <x v="20"/>
            <x v="21"/>
            <x v="22"/>
            <x v="23"/>
            <x v="24"/>
            <x v="25"/>
            <x v="26"/>
            <x v="27"/>
            <x v="28"/>
            <x v="29"/>
            <x v="30"/>
            <x v="31"/>
            <x v="32"/>
            <x v="33"/>
            <x v="34"/>
            <x v="35"/>
            <x v="36"/>
            <x v="37"/>
            <x v="38"/>
            <x v="39"/>
            <x v="40"/>
            <x v="41"/>
            <x v="42"/>
            <x v="43"/>
            <x v="44"/>
            <x v="45"/>
            <x v="46"/>
            <x v="47"/>
            <x v="48"/>
            <x v="49"/>
          </reference>
        </references>
      </pivotArea>
    </format>
    <format dxfId="2285">
      <pivotArea dataOnly="0" labelOnly="1" outline="0" fieldPosition="0">
        <references count="1">
          <reference field="5" count="12">
            <x v="50"/>
            <x v="51"/>
            <x v="52"/>
            <x v="53"/>
            <x v="54"/>
            <x v="55"/>
            <x v="56"/>
            <x v="57"/>
            <x v="58"/>
            <x v="59"/>
            <x v="60"/>
            <x v="61"/>
          </reference>
        </references>
      </pivotArea>
    </format>
    <format dxfId="2284">
      <pivotArea dataOnly="0" labelOnly="1" outline="0" fieldPosition="0">
        <references count="2">
          <reference field="4" count="1">
            <x v="0"/>
          </reference>
          <reference field="5" count="1" selected="0">
            <x v="0"/>
          </reference>
        </references>
      </pivotArea>
    </format>
    <format dxfId="2283">
      <pivotArea dataOnly="0" labelOnly="1" outline="0" fieldPosition="0">
        <references count="2">
          <reference field="4" count="1">
            <x v="1"/>
          </reference>
          <reference field="5" count="1" selected="0">
            <x v="5"/>
          </reference>
        </references>
      </pivotArea>
    </format>
    <format dxfId="2282">
      <pivotArea dataOnly="0" labelOnly="1" outline="0" fieldPosition="0">
        <references count="2">
          <reference field="4" count="1">
            <x v="0"/>
          </reference>
          <reference field="5" count="1" selected="0">
            <x v="7"/>
          </reference>
        </references>
      </pivotArea>
    </format>
    <format dxfId="2281">
      <pivotArea dataOnly="0" labelOnly="1" outline="0" fieldPosition="0">
        <references count="2">
          <reference field="4" count="1">
            <x v="1"/>
          </reference>
          <reference field="5" count="1" selected="0">
            <x v="9"/>
          </reference>
        </references>
      </pivotArea>
    </format>
    <format dxfId="2280">
      <pivotArea dataOnly="0" labelOnly="1" outline="0" fieldPosition="0">
        <references count="2">
          <reference field="4" count="1">
            <x v="0"/>
          </reference>
          <reference field="5" count="1" selected="0">
            <x v="11"/>
          </reference>
        </references>
      </pivotArea>
    </format>
    <format dxfId="2279">
      <pivotArea dataOnly="0" labelOnly="1" outline="0" fieldPosition="0">
        <references count="2">
          <reference field="4" count="1">
            <x v="1"/>
          </reference>
          <reference field="5" count="1" selected="0">
            <x v="21"/>
          </reference>
        </references>
      </pivotArea>
    </format>
    <format dxfId="2278">
      <pivotArea dataOnly="0" labelOnly="1" outline="0" fieldPosition="0">
        <references count="2">
          <reference field="4" count="1">
            <x v="0"/>
          </reference>
          <reference field="5" count="1" selected="0">
            <x v="22"/>
          </reference>
        </references>
      </pivotArea>
    </format>
    <format dxfId="2277">
      <pivotArea dataOnly="0" labelOnly="1" outline="0" fieldPosition="0">
        <references count="2">
          <reference field="4" count="1">
            <x v="1"/>
          </reference>
          <reference field="5" count="1" selected="0">
            <x v="29"/>
          </reference>
        </references>
      </pivotArea>
    </format>
    <format dxfId="2276">
      <pivotArea dataOnly="0" labelOnly="1" outline="0" fieldPosition="0">
        <references count="2">
          <reference field="4" count="1">
            <x v="0"/>
          </reference>
          <reference field="5" count="1" selected="0">
            <x v="30"/>
          </reference>
        </references>
      </pivotArea>
    </format>
    <format dxfId="2275">
      <pivotArea dataOnly="0" labelOnly="1" outline="0" fieldPosition="0">
        <references count="2">
          <reference field="4" count="1">
            <x v="1"/>
          </reference>
          <reference field="5" count="1" selected="0">
            <x v="35"/>
          </reference>
        </references>
      </pivotArea>
    </format>
    <format dxfId="2274">
      <pivotArea dataOnly="0" labelOnly="1" outline="0" fieldPosition="0">
        <references count="2">
          <reference field="4" count="1">
            <x v="0"/>
          </reference>
          <reference field="5" count="1" selected="0">
            <x v="36"/>
          </reference>
        </references>
      </pivotArea>
    </format>
    <format dxfId="2273">
      <pivotArea dataOnly="0" labelOnly="1" outline="0" fieldPosition="0">
        <references count="2">
          <reference field="4" count="1">
            <x v="1"/>
          </reference>
          <reference field="5" count="1" selected="0">
            <x v="38"/>
          </reference>
        </references>
      </pivotArea>
    </format>
    <format dxfId="2272">
      <pivotArea dataOnly="0" labelOnly="1" outline="0" fieldPosition="0">
        <references count="2">
          <reference field="4" count="1">
            <x v="0"/>
          </reference>
          <reference field="5" count="1" selected="0">
            <x v="40"/>
          </reference>
        </references>
      </pivotArea>
    </format>
    <format dxfId="2271">
      <pivotArea dataOnly="0" labelOnly="1" outline="0" fieldPosition="0">
        <references count="2">
          <reference field="4" count="1">
            <x v="1"/>
          </reference>
          <reference field="5" count="1" selected="0">
            <x v="49"/>
          </reference>
        </references>
      </pivotArea>
    </format>
    <format dxfId="2270">
      <pivotArea dataOnly="0" labelOnly="1" outline="0" fieldPosition="0">
        <references count="2">
          <reference field="4" count="1">
            <x v="0"/>
          </reference>
          <reference field="5" count="1" selected="0">
            <x v="50"/>
          </reference>
        </references>
      </pivotArea>
    </format>
    <format dxfId="2269">
      <pivotArea dataOnly="0" labelOnly="1" outline="0" fieldPosition="0">
        <references count="2">
          <reference field="4" count="1">
            <x v="1"/>
          </reference>
          <reference field="5" count="1" selected="0">
            <x v="51"/>
          </reference>
        </references>
      </pivotArea>
    </format>
    <format dxfId="2268">
      <pivotArea dataOnly="0" labelOnly="1" outline="0" fieldPosition="0">
        <references count="2">
          <reference field="4" count="1">
            <x v="0"/>
          </reference>
          <reference field="5" count="1" selected="0">
            <x v="54"/>
          </reference>
        </references>
      </pivotArea>
    </format>
    <format dxfId="2267">
      <pivotArea dataOnly="0" labelOnly="1" outline="0" fieldPosition="0">
        <references count="2">
          <reference field="4" count="1">
            <x v="1"/>
          </reference>
          <reference field="5" count="1" selected="0">
            <x v="60"/>
          </reference>
        </references>
      </pivotArea>
    </format>
    <format dxfId="2266">
      <pivotArea dataOnly="0" labelOnly="1" outline="0" fieldPosition="0">
        <references count="2">
          <reference field="4" count="1">
            <x v="0"/>
          </reference>
          <reference field="5" count="1" selected="0">
            <x v="61"/>
          </reference>
        </references>
      </pivotArea>
    </format>
    <format dxfId="2265">
      <pivotArea dataOnly="0" labelOnly="1" outline="0" fieldPosition="0">
        <references count="1">
          <reference field="4294967294" count="1">
            <x v="0"/>
          </reference>
        </references>
      </pivotArea>
    </format>
    <format dxfId="2264">
      <pivotArea outline="0" collapsedLevelsAreSubtotals="1" fieldPosition="0"/>
    </format>
    <format dxfId="2263">
      <pivotArea dataOnly="0" labelOnly="1" outline="0" fieldPosition="0">
        <references count="2">
          <reference field="4" count="1">
            <x v="0"/>
          </reference>
          <reference field="5" count="1" selected="0">
            <x v="0"/>
          </reference>
        </references>
      </pivotArea>
    </format>
    <format dxfId="2262">
      <pivotArea dataOnly="0" labelOnly="1" outline="0" fieldPosition="0">
        <references count="2">
          <reference field="4" count="1">
            <x v="1"/>
          </reference>
          <reference field="5" count="1" selected="0">
            <x v="5"/>
          </reference>
        </references>
      </pivotArea>
    </format>
    <format dxfId="2261">
      <pivotArea dataOnly="0" labelOnly="1" outline="0" fieldPosition="0">
        <references count="2">
          <reference field="4" count="1">
            <x v="0"/>
          </reference>
          <reference field="5" count="1" selected="0">
            <x v="7"/>
          </reference>
        </references>
      </pivotArea>
    </format>
    <format dxfId="2260">
      <pivotArea dataOnly="0" labelOnly="1" outline="0" fieldPosition="0">
        <references count="2">
          <reference field="4" count="1">
            <x v="1"/>
          </reference>
          <reference field="5" count="1" selected="0">
            <x v="9"/>
          </reference>
        </references>
      </pivotArea>
    </format>
    <format dxfId="2259">
      <pivotArea dataOnly="0" labelOnly="1" outline="0" fieldPosition="0">
        <references count="2">
          <reference field="4" count="1">
            <x v="0"/>
          </reference>
          <reference field="5" count="1" selected="0">
            <x v="11"/>
          </reference>
        </references>
      </pivotArea>
    </format>
    <format dxfId="2258">
      <pivotArea dataOnly="0" labelOnly="1" outline="0" fieldPosition="0">
        <references count="2">
          <reference field="4" count="1">
            <x v="1"/>
          </reference>
          <reference field="5" count="1" selected="0">
            <x v="21"/>
          </reference>
        </references>
      </pivotArea>
    </format>
    <format dxfId="2257">
      <pivotArea dataOnly="0" labelOnly="1" outline="0" fieldPosition="0">
        <references count="2">
          <reference field="4" count="1">
            <x v="0"/>
          </reference>
          <reference field="5" count="1" selected="0">
            <x v="22"/>
          </reference>
        </references>
      </pivotArea>
    </format>
    <format dxfId="2256">
      <pivotArea dataOnly="0" labelOnly="1" outline="0" fieldPosition="0">
        <references count="2">
          <reference field="4" count="1">
            <x v="1"/>
          </reference>
          <reference field="5" count="1" selected="0">
            <x v="29"/>
          </reference>
        </references>
      </pivotArea>
    </format>
    <format dxfId="2255">
      <pivotArea dataOnly="0" labelOnly="1" outline="0" fieldPosition="0">
        <references count="2">
          <reference field="4" count="1">
            <x v="0"/>
          </reference>
          <reference field="5" count="1" selected="0">
            <x v="30"/>
          </reference>
        </references>
      </pivotArea>
    </format>
    <format dxfId="2254">
      <pivotArea dataOnly="0" labelOnly="1" outline="0" fieldPosition="0">
        <references count="2">
          <reference field="4" count="1">
            <x v="1"/>
          </reference>
          <reference field="5" count="1" selected="0">
            <x v="35"/>
          </reference>
        </references>
      </pivotArea>
    </format>
    <format dxfId="2253">
      <pivotArea dataOnly="0" labelOnly="1" outline="0" fieldPosition="0">
        <references count="2">
          <reference field="4" count="1">
            <x v="0"/>
          </reference>
          <reference field="5" count="1" selected="0">
            <x v="36"/>
          </reference>
        </references>
      </pivotArea>
    </format>
    <format dxfId="2252">
      <pivotArea dataOnly="0" labelOnly="1" outline="0" fieldPosition="0">
        <references count="2">
          <reference field="4" count="1">
            <x v="1"/>
          </reference>
          <reference field="5" count="1" selected="0">
            <x v="38"/>
          </reference>
        </references>
      </pivotArea>
    </format>
    <format dxfId="2251">
      <pivotArea dataOnly="0" labelOnly="1" outline="0" fieldPosition="0">
        <references count="2">
          <reference field="4" count="1">
            <x v="0"/>
          </reference>
          <reference field="5" count="1" selected="0">
            <x v="40"/>
          </reference>
        </references>
      </pivotArea>
    </format>
    <format dxfId="2250">
      <pivotArea dataOnly="0" labelOnly="1" outline="0" fieldPosition="0">
        <references count="2">
          <reference field="4" count="1">
            <x v="1"/>
          </reference>
          <reference field="5" count="1" selected="0">
            <x v="49"/>
          </reference>
        </references>
      </pivotArea>
    </format>
    <format dxfId="2249">
      <pivotArea dataOnly="0" labelOnly="1" outline="0" fieldPosition="0">
        <references count="2">
          <reference field="4" count="1">
            <x v="0"/>
          </reference>
          <reference field="5" count="1" selected="0">
            <x v="50"/>
          </reference>
        </references>
      </pivotArea>
    </format>
    <format dxfId="2248">
      <pivotArea dataOnly="0" labelOnly="1" outline="0" fieldPosition="0">
        <references count="2">
          <reference field="4" count="1">
            <x v="1"/>
          </reference>
          <reference field="5" count="1" selected="0">
            <x v="51"/>
          </reference>
        </references>
      </pivotArea>
    </format>
    <format dxfId="2247">
      <pivotArea dataOnly="0" labelOnly="1" outline="0" fieldPosition="0">
        <references count="2">
          <reference field="4" count="1">
            <x v="0"/>
          </reference>
          <reference field="5" count="1" selected="0">
            <x v="54"/>
          </reference>
        </references>
      </pivotArea>
    </format>
    <format dxfId="2246">
      <pivotArea dataOnly="0" labelOnly="1" outline="0" fieldPosition="0">
        <references count="2">
          <reference field="4" count="1">
            <x v="1"/>
          </reference>
          <reference field="5" count="1" selected="0">
            <x v="60"/>
          </reference>
        </references>
      </pivotArea>
    </format>
    <format dxfId="2245">
      <pivotArea dataOnly="0" labelOnly="1" outline="0" fieldPosition="0">
        <references count="2">
          <reference field="4" count="1">
            <x v="0"/>
          </reference>
          <reference field="5" count="1" selected="0">
            <x v="61"/>
          </reference>
        </references>
      </pivotArea>
    </format>
    <format dxfId="2244">
      <pivotArea outline="0" collapsedLevelsAreSubtotals="1" fieldPosition="0"/>
    </format>
    <format dxfId="2243">
      <pivotArea dataOnly="0" labelOnly="1" outline="0" fieldPosition="0">
        <references count="2">
          <reference field="4" count="1">
            <x v="0"/>
          </reference>
          <reference field="5" count="1" selected="0">
            <x v="0"/>
          </reference>
        </references>
      </pivotArea>
    </format>
    <format dxfId="2242">
      <pivotArea dataOnly="0" labelOnly="1" outline="0" fieldPosition="0">
        <references count="2">
          <reference field="4" count="1">
            <x v="1"/>
          </reference>
          <reference field="5" count="1" selected="0">
            <x v="5"/>
          </reference>
        </references>
      </pivotArea>
    </format>
    <format dxfId="2241">
      <pivotArea dataOnly="0" labelOnly="1" outline="0" fieldPosition="0">
        <references count="2">
          <reference field="4" count="1">
            <x v="0"/>
          </reference>
          <reference field="5" count="1" selected="0">
            <x v="7"/>
          </reference>
        </references>
      </pivotArea>
    </format>
    <format dxfId="2240">
      <pivotArea dataOnly="0" labelOnly="1" outline="0" fieldPosition="0">
        <references count="2">
          <reference field="4" count="1">
            <x v="1"/>
          </reference>
          <reference field="5" count="1" selected="0">
            <x v="9"/>
          </reference>
        </references>
      </pivotArea>
    </format>
    <format dxfId="2239">
      <pivotArea dataOnly="0" labelOnly="1" outline="0" fieldPosition="0">
        <references count="2">
          <reference field="4" count="1">
            <x v="0"/>
          </reference>
          <reference field="5" count="1" selected="0">
            <x v="11"/>
          </reference>
        </references>
      </pivotArea>
    </format>
    <format dxfId="2238">
      <pivotArea dataOnly="0" labelOnly="1" outline="0" fieldPosition="0">
        <references count="2">
          <reference field="4" count="1">
            <x v="1"/>
          </reference>
          <reference field="5" count="1" selected="0">
            <x v="21"/>
          </reference>
        </references>
      </pivotArea>
    </format>
    <format dxfId="2237">
      <pivotArea dataOnly="0" labelOnly="1" outline="0" fieldPosition="0">
        <references count="2">
          <reference field="4" count="1">
            <x v="0"/>
          </reference>
          <reference field="5" count="1" selected="0">
            <x v="22"/>
          </reference>
        </references>
      </pivotArea>
    </format>
    <format dxfId="2236">
      <pivotArea dataOnly="0" labelOnly="1" outline="0" fieldPosition="0">
        <references count="2">
          <reference field="4" count="1">
            <x v="1"/>
          </reference>
          <reference field="5" count="1" selected="0">
            <x v="29"/>
          </reference>
        </references>
      </pivotArea>
    </format>
    <format dxfId="2235">
      <pivotArea dataOnly="0" labelOnly="1" outline="0" fieldPosition="0">
        <references count="2">
          <reference field="4" count="1">
            <x v="0"/>
          </reference>
          <reference field="5" count="1" selected="0">
            <x v="30"/>
          </reference>
        </references>
      </pivotArea>
    </format>
    <format dxfId="2234">
      <pivotArea dataOnly="0" labelOnly="1" outline="0" fieldPosition="0">
        <references count="2">
          <reference field="4" count="1">
            <x v="1"/>
          </reference>
          <reference field="5" count="1" selected="0">
            <x v="35"/>
          </reference>
        </references>
      </pivotArea>
    </format>
    <format dxfId="2233">
      <pivotArea dataOnly="0" labelOnly="1" outline="0" fieldPosition="0">
        <references count="2">
          <reference field="4" count="1">
            <x v="0"/>
          </reference>
          <reference field="5" count="1" selected="0">
            <x v="36"/>
          </reference>
        </references>
      </pivotArea>
    </format>
    <format dxfId="2232">
      <pivotArea dataOnly="0" labelOnly="1" outline="0" fieldPosition="0">
        <references count="2">
          <reference field="4" count="1">
            <x v="1"/>
          </reference>
          <reference field="5" count="1" selected="0">
            <x v="38"/>
          </reference>
        </references>
      </pivotArea>
    </format>
    <format dxfId="2231">
      <pivotArea dataOnly="0" labelOnly="1" outline="0" fieldPosition="0">
        <references count="2">
          <reference field="4" count="1">
            <x v="0"/>
          </reference>
          <reference field="5" count="1" selected="0">
            <x v="40"/>
          </reference>
        </references>
      </pivotArea>
    </format>
    <format dxfId="2230">
      <pivotArea dataOnly="0" labelOnly="1" outline="0" fieldPosition="0">
        <references count="2">
          <reference field="4" count="1">
            <x v="1"/>
          </reference>
          <reference field="5" count="1" selected="0">
            <x v="49"/>
          </reference>
        </references>
      </pivotArea>
    </format>
    <format dxfId="2229">
      <pivotArea dataOnly="0" labelOnly="1" outline="0" fieldPosition="0">
        <references count="2">
          <reference field="4" count="1">
            <x v="0"/>
          </reference>
          <reference field="5" count="1" selected="0">
            <x v="50"/>
          </reference>
        </references>
      </pivotArea>
    </format>
    <format dxfId="2228">
      <pivotArea dataOnly="0" labelOnly="1" outline="0" fieldPosition="0">
        <references count="2">
          <reference field="4" count="1">
            <x v="1"/>
          </reference>
          <reference field="5" count="1" selected="0">
            <x v="51"/>
          </reference>
        </references>
      </pivotArea>
    </format>
    <format dxfId="2227">
      <pivotArea dataOnly="0" labelOnly="1" outline="0" fieldPosition="0">
        <references count="2">
          <reference field="4" count="1">
            <x v="0"/>
          </reference>
          <reference field="5" count="1" selected="0">
            <x v="54"/>
          </reference>
        </references>
      </pivotArea>
    </format>
    <format dxfId="2226">
      <pivotArea dataOnly="0" labelOnly="1" outline="0" fieldPosition="0">
        <references count="2">
          <reference field="4" count="1">
            <x v="1"/>
          </reference>
          <reference field="5" count="1" selected="0">
            <x v="60"/>
          </reference>
        </references>
      </pivotArea>
    </format>
    <format dxfId="2225">
      <pivotArea dataOnly="0" labelOnly="1" outline="0" fieldPosition="0">
        <references count="2">
          <reference field="4" count="1">
            <x v="0"/>
          </reference>
          <reference field="5" count="1" selected="0">
            <x v="61"/>
          </reference>
        </references>
      </pivotArea>
    </format>
    <format dxfId="2224">
      <pivotArea field="5" type="button" dataOnly="0" labelOnly="1" outline="0" axis="axisRow" fieldPosition="0"/>
    </format>
    <format dxfId="2223">
      <pivotArea field="4" type="button" dataOnly="0" labelOnly="1" outline="0" axis="axisRow" fieldPosition="1"/>
    </format>
    <format dxfId="2222">
      <pivotArea field="78" type="button" dataOnly="0" labelOnly="1" outline="0"/>
    </format>
    <format dxfId="2221">
      <pivotArea dataOnly="0" labelOnly="1" outline="0" fieldPosition="0">
        <references count="1">
          <reference field="4294967294" count="1">
            <x v="0"/>
          </reference>
        </references>
      </pivotArea>
    </format>
    <format dxfId="2220">
      <pivotArea dataOnly="0" labelOnly="1" outline="0" fieldPosition="0">
        <references count="2">
          <reference field="4" count="1">
            <x v="0"/>
          </reference>
          <reference field="5" count="1" selected="0">
            <x v="0"/>
          </reference>
        </references>
      </pivotArea>
    </format>
    <format dxfId="2219">
      <pivotArea dataOnly="0" labelOnly="1" outline="0" fieldPosition="0">
        <references count="2">
          <reference field="4" count="1">
            <x v="1"/>
          </reference>
          <reference field="5" count="1" selected="0">
            <x v="5"/>
          </reference>
        </references>
      </pivotArea>
    </format>
    <format dxfId="2218">
      <pivotArea dataOnly="0" labelOnly="1" outline="0" fieldPosition="0">
        <references count="2">
          <reference field="4" count="1">
            <x v="0"/>
          </reference>
          <reference field="5" count="1" selected="0">
            <x v="7"/>
          </reference>
        </references>
      </pivotArea>
    </format>
    <format dxfId="2217">
      <pivotArea dataOnly="0" labelOnly="1" outline="0" fieldPosition="0">
        <references count="2">
          <reference field="4" count="1">
            <x v="1"/>
          </reference>
          <reference field="5" count="1" selected="0">
            <x v="9"/>
          </reference>
        </references>
      </pivotArea>
    </format>
    <format dxfId="2216">
      <pivotArea dataOnly="0" labelOnly="1" outline="0" fieldPosition="0">
        <references count="2">
          <reference field="4" count="1">
            <x v="0"/>
          </reference>
          <reference field="5" count="1" selected="0">
            <x v="11"/>
          </reference>
        </references>
      </pivotArea>
    </format>
    <format dxfId="2215">
      <pivotArea dataOnly="0" labelOnly="1" outline="0" fieldPosition="0">
        <references count="2">
          <reference field="4" count="1">
            <x v="1"/>
          </reference>
          <reference field="5" count="1" selected="0">
            <x v="21"/>
          </reference>
        </references>
      </pivotArea>
    </format>
    <format dxfId="2214">
      <pivotArea dataOnly="0" labelOnly="1" outline="0" fieldPosition="0">
        <references count="2">
          <reference field="4" count="1">
            <x v="0"/>
          </reference>
          <reference field="5" count="1" selected="0">
            <x v="22"/>
          </reference>
        </references>
      </pivotArea>
    </format>
    <format dxfId="2213">
      <pivotArea dataOnly="0" labelOnly="1" outline="0" fieldPosition="0">
        <references count="2">
          <reference field="4" count="1">
            <x v="1"/>
          </reference>
          <reference field="5" count="1" selected="0">
            <x v="29"/>
          </reference>
        </references>
      </pivotArea>
    </format>
    <format dxfId="2212">
      <pivotArea dataOnly="0" labelOnly="1" outline="0" fieldPosition="0">
        <references count="2">
          <reference field="4" count="1">
            <x v="0"/>
          </reference>
          <reference field="5" count="1" selected="0">
            <x v="30"/>
          </reference>
        </references>
      </pivotArea>
    </format>
    <format dxfId="2211">
      <pivotArea dataOnly="0" labelOnly="1" outline="0" fieldPosition="0">
        <references count="2">
          <reference field="4" count="1">
            <x v="1"/>
          </reference>
          <reference field="5" count="1" selected="0">
            <x v="35"/>
          </reference>
        </references>
      </pivotArea>
    </format>
    <format dxfId="2210">
      <pivotArea dataOnly="0" labelOnly="1" outline="0" fieldPosition="0">
        <references count="2">
          <reference field="4" count="1">
            <x v="0"/>
          </reference>
          <reference field="5" count="1" selected="0">
            <x v="36"/>
          </reference>
        </references>
      </pivotArea>
    </format>
    <format dxfId="2209">
      <pivotArea dataOnly="0" labelOnly="1" outline="0" fieldPosition="0">
        <references count="2">
          <reference field="4" count="1">
            <x v="1"/>
          </reference>
          <reference field="5" count="1" selected="0">
            <x v="38"/>
          </reference>
        </references>
      </pivotArea>
    </format>
    <format dxfId="2208">
      <pivotArea dataOnly="0" labelOnly="1" outline="0" fieldPosition="0">
        <references count="2">
          <reference field="4" count="1">
            <x v="0"/>
          </reference>
          <reference field="5" count="1" selected="0">
            <x v="40"/>
          </reference>
        </references>
      </pivotArea>
    </format>
    <format dxfId="2207">
      <pivotArea dataOnly="0" labelOnly="1" outline="0" fieldPosition="0">
        <references count="2">
          <reference field="4" count="1">
            <x v="1"/>
          </reference>
          <reference field="5" count="1" selected="0">
            <x v="49"/>
          </reference>
        </references>
      </pivotArea>
    </format>
    <format dxfId="2206">
      <pivotArea dataOnly="0" labelOnly="1" outline="0" fieldPosition="0">
        <references count="2">
          <reference field="4" count="1">
            <x v="0"/>
          </reference>
          <reference field="5" count="1" selected="0">
            <x v="50"/>
          </reference>
        </references>
      </pivotArea>
    </format>
    <format dxfId="2205">
      <pivotArea dataOnly="0" labelOnly="1" outline="0" fieldPosition="0">
        <references count="2">
          <reference field="4" count="1">
            <x v="1"/>
          </reference>
          <reference field="5" count="1" selected="0">
            <x v="51"/>
          </reference>
        </references>
      </pivotArea>
    </format>
    <format dxfId="2204">
      <pivotArea dataOnly="0" labelOnly="1" outline="0" fieldPosition="0">
        <references count="2">
          <reference field="4" count="1">
            <x v="0"/>
          </reference>
          <reference field="5" count="1" selected="0">
            <x v="54"/>
          </reference>
        </references>
      </pivotArea>
    </format>
    <format dxfId="2203">
      <pivotArea dataOnly="0" labelOnly="1" outline="0" fieldPosition="0">
        <references count="2">
          <reference field="4" count="1">
            <x v="1"/>
          </reference>
          <reference field="5" count="1" selected="0">
            <x v="60"/>
          </reference>
        </references>
      </pivotArea>
    </format>
    <format dxfId="2202">
      <pivotArea dataOnly="0" labelOnly="1" outline="0" fieldPosition="0">
        <references count="2">
          <reference field="4" count="1">
            <x v="0"/>
          </reference>
          <reference field="5" count="1" selected="0">
            <x v="61"/>
          </reference>
        </references>
      </pivotArea>
    </format>
    <format dxfId="2201">
      <pivotArea dataOnly="0" labelOnly="1" outline="0" fieldPosition="0">
        <references count="2">
          <reference field="4" count="1">
            <x v="0"/>
          </reference>
          <reference field="5" count="1" selected="0">
            <x v="0"/>
          </reference>
        </references>
      </pivotArea>
    </format>
    <format dxfId="2200">
      <pivotArea dataOnly="0" labelOnly="1" outline="0" fieldPosition="0">
        <references count="2">
          <reference field="4" count="1">
            <x v="1"/>
          </reference>
          <reference field="5" count="1" selected="0">
            <x v="5"/>
          </reference>
        </references>
      </pivotArea>
    </format>
    <format dxfId="2199">
      <pivotArea dataOnly="0" labelOnly="1" outline="0" fieldPosition="0">
        <references count="2">
          <reference field="4" count="1">
            <x v="0"/>
          </reference>
          <reference field="5" count="1" selected="0">
            <x v="7"/>
          </reference>
        </references>
      </pivotArea>
    </format>
    <format dxfId="2198">
      <pivotArea dataOnly="0" labelOnly="1" outline="0" fieldPosition="0">
        <references count="2">
          <reference field="4" count="1">
            <x v="1"/>
          </reference>
          <reference field="5" count="1" selected="0">
            <x v="9"/>
          </reference>
        </references>
      </pivotArea>
    </format>
    <format dxfId="2197">
      <pivotArea dataOnly="0" labelOnly="1" outline="0" fieldPosition="0">
        <references count="2">
          <reference field="4" count="1">
            <x v="0"/>
          </reference>
          <reference field="5" count="1" selected="0">
            <x v="11"/>
          </reference>
        </references>
      </pivotArea>
    </format>
    <format dxfId="2196">
      <pivotArea dataOnly="0" labelOnly="1" outline="0" fieldPosition="0">
        <references count="2">
          <reference field="4" count="1">
            <x v="1"/>
          </reference>
          <reference field="5" count="1" selected="0">
            <x v="21"/>
          </reference>
        </references>
      </pivotArea>
    </format>
    <format dxfId="2195">
      <pivotArea dataOnly="0" labelOnly="1" outline="0" fieldPosition="0">
        <references count="2">
          <reference field="4" count="1">
            <x v="0"/>
          </reference>
          <reference field="5" count="1" selected="0">
            <x v="22"/>
          </reference>
        </references>
      </pivotArea>
    </format>
    <format dxfId="2194">
      <pivotArea dataOnly="0" labelOnly="1" outline="0" fieldPosition="0">
        <references count="2">
          <reference field="4" count="1">
            <x v="1"/>
          </reference>
          <reference field="5" count="1" selected="0">
            <x v="29"/>
          </reference>
        </references>
      </pivotArea>
    </format>
    <format dxfId="2193">
      <pivotArea dataOnly="0" labelOnly="1" outline="0" fieldPosition="0">
        <references count="2">
          <reference field="4" count="1">
            <x v="0"/>
          </reference>
          <reference field="5" count="1" selected="0">
            <x v="30"/>
          </reference>
        </references>
      </pivotArea>
    </format>
    <format dxfId="2192">
      <pivotArea dataOnly="0" labelOnly="1" outline="0" fieldPosition="0">
        <references count="2">
          <reference field="4" count="1">
            <x v="1"/>
          </reference>
          <reference field="5" count="1" selected="0">
            <x v="35"/>
          </reference>
        </references>
      </pivotArea>
    </format>
    <format dxfId="2191">
      <pivotArea dataOnly="0" labelOnly="1" outline="0" fieldPosition="0">
        <references count="2">
          <reference field="4" count="1">
            <x v="0"/>
          </reference>
          <reference field="5" count="1" selected="0">
            <x v="36"/>
          </reference>
        </references>
      </pivotArea>
    </format>
    <format dxfId="2190">
      <pivotArea dataOnly="0" labelOnly="1" outline="0" fieldPosition="0">
        <references count="2">
          <reference field="4" count="1">
            <x v="1"/>
          </reference>
          <reference field="5" count="1" selected="0">
            <x v="38"/>
          </reference>
        </references>
      </pivotArea>
    </format>
    <format dxfId="2189">
      <pivotArea dataOnly="0" labelOnly="1" outline="0" fieldPosition="0">
        <references count="2">
          <reference field="4" count="1">
            <x v="0"/>
          </reference>
          <reference field="5" count="1" selected="0">
            <x v="40"/>
          </reference>
        </references>
      </pivotArea>
    </format>
    <format dxfId="2188">
      <pivotArea dataOnly="0" labelOnly="1" outline="0" fieldPosition="0">
        <references count="2">
          <reference field="4" count="1">
            <x v="1"/>
          </reference>
          <reference field="5" count="1" selected="0">
            <x v="49"/>
          </reference>
        </references>
      </pivotArea>
    </format>
    <format dxfId="2187">
      <pivotArea dataOnly="0" labelOnly="1" outline="0" fieldPosition="0">
        <references count="2">
          <reference field="4" count="1">
            <x v="0"/>
          </reference>
          <reference field="5" count="1" selected="0">
            <x v="50"/>
          </reference>
        </references>
      </pivotArea>
    </format>
    <format dxfId="2186">
      <pivotArea dataOnly="0" labelOnly="1" outline="0" fieldPosition="0">
        <references count="2">
          <reference field="4" count="1">
            <x v="1"/>
          </reference>
          <reference field="5" count="1" selected="0">
            <x v="51"/>
          </reference>
        </references>
      </pivotArea>
    </format>
    <format dxfId="2185">
      <pivotArea dataOnly="0" labelOnly="1" outline="0" fieldPosition="0">
        <references count="2">
          <reference field="4" count="1">
            <x v="0"/>
          </reference>
          <reference field="5" count="1" selected="0">
            <x v="54"/>
          </reference>
        </references>
      </pivotArea>
    </format>
    <format dxfId="2184">
      <pivotArea dataOnly="0" labelOnly="1" outline="0" fieldPosition="0">
        <references count="2">
          <reference field="4" count="1">
            <x v="1"/>
          </reference>
          <reference field="5" count="1" selected="0">
            <x v="60"/>
          </reference>
        </references>
      </pivotArea>
    </format>
    <format dxfId="2183">
      <pivotArea dataOnly="0" labelOnly="1" outline="0" fieldPosition="0">
        <references count="2">
          <reference field="4" count="1">
            <x v="0"/>
          </reference>
          <reference field="5" count="1" selected="0">
            <x v="61"/>
          </reference>
        </references>
      </pivotArea>
    </format>
    <format dxfId="2182">
      <pivotArea dataOnly="0" labelOnly="1" outline="0" fieldPosition="0">
        <references count="2">
          <reference field="4" count="1">
            <x v="0"/>
          </reference>
          <reference field="5" count="1" selected="0">
            <x v="28"/>
          </reference>
        </references>
      </pivotArea>
    </format>
    <format dxfId="2181">
      <pivotArea dataOnly="0" labelOnly="1" outline="0" fieldPosition="0">
        <references count="2">
          <reference field="4" count="1">
            <x v="0"/>
          </reference>
          <reference field="5" count="1" selected="0">
            <x v="22"/>
          </reference>
        </references>
      </pivotArea>
    </format>
    <format dxfId="2180">
      <pivotArea dataOnly="0" labelOnly="1" outline="0" fieldPosition="0">
        <references count="2">
          <reference field="4" count="1">
            <x v="1"/>
          </reference>
          <reference field="5" count="1" selected="0">
            <x v="5"/>
          </reference>
        </references>
      </pivotArea>
    </format>
    <format dxfId="2179">
      <pivotArea dataOnly="0" labelOnly="1" outline="0" fieldPosition="0">
        <references count="2">
          <reference field="4" count="1">
            <x v="0"/>
          </reference>
          <reference field="5" count="1" selected="0">
            <x v="12"/>
          </reference>
        </references>
      </pivotArea>
    </format>
    <format dxfId="2178">
      <pivotArea dataOnly="0" labelOnly="1" outline="0" fieldPosition="0">
        <references count="2">
          <reference field="4" count="1">
            <x v="1"/>
          </reference>
          <reference field="5" count="1" selected="0">
            <x v="51"/>
          </reference>
        </references>
      </pivotArea>
    </format>
    <format dxfId="2177">
      <pivotArea dataOnly="0" labelOnly="1" outline="0" fieldPosition="0">
        <references count="2">
          <reference field="4" count="1">
            <x v="1"/>
          </reference>
          <reference field="5" count="1" selected="0">
            <x v="5"/>
          </reference>
        </references>
      </pivotArea>
    </format>
    <format dxfId="2176">
      <pivotArea dataOnly="0" labelOnly="1" outline="0" fieldPosition="0">
        <references count="2">
          <reference field="4" count="1">
            <x v="0"/>
          </reference>
          <reference field="5" count="1" selected="0">
            <x v="12"/>
          </reference>
        </references>
      </pivotArea>
    </format>
    <format dxfId="2175">
      <pivotArea dataOnly="0" labelOnly="1" outline="0" fieldPosition="0">
        <references count="2">
          <reference field="4" count="1">
            <x v="1"/>
          </reference>
          <reference field="5" count="1" selected="0">
            <x v="51"/>
          </reference>
        </references>
      </pivotArea>
    </format>
    <format dxfId="2174">
      <pivotArea dataOnly="0" labelOnly="1" outline="0" fieldPosition="0">
        <references count="2">
          <reference field="4" count="1">
            <x v="0"/>
          </reference>
          <reference field="5" count="1" selected="0">
            <x v="1"/>
          </reference>
        </references>
      </pivotArea>
    </format>
    <format dxfId="2173">
      <pivotArea dataOnly="0" labelOnly="1" outline="0" fieldPosition="0">
        <references count="2">
          <reference field="4" count="1">
            <x v="1"/>
          </reference>
          <reference field="5" count="1" selected="0">
            <x v="39"/>
          </reference>
        </references>
      </pivotArea>
    </format>
    <format dxfId="2172">
      <pivotArea dataOnly="0" labelOnly="1" outline="0" fieldPosition="0">
        <references count="2">
          <reference field="4" count="1">
            <x v="0"/>
          </reference>
          <reference field="5" count="1" selected="0">
            <x v="45"/>
          </reference>
        </references>
      </pivotArea>
    </format>
    <format dxfId="2171">
      <pivotArea dataOnly="0" labelOnly="1" outline="0" fieldPosition="0">
        <references count="2">
          <reference field="4" count="1">
            <x v="0"/>
          </reference>
          <reference field="5" count="1" selected="0">
            <x v="2"/>
          </reference>
        </references>
      </pivotArea>
    </format>
    <format dxfId="2170">
      <pivotArea dataOnly="0" labelOnly="1" outline="0" fieldPosition="0">
        <references count="2">
          <reference field="4" count="1">
            <x v="0"/>
          </reference>
          <reference field="5" count="1" selected="0">
            <x v="7"/>
          </reference>
        </references>
      </pivotArea>
    </format>
    <format dxfId="2169">
      <pivotArea dataOnly="0" labelOnly="1" outline="0" fieldPosition="0">
        <references count="2">
          <reference field="4" count="1">
            <x v="0"/>
          </reference>
          <reference field="5" count="1" selected="0">
            <x v="7"/>
          </reference>
        </references>
      </pivotArea>
    </format>
    <format dxfId="2168">
      <pivotArea dataOnly="0" labelOnly="1" outline="0" fieldPosition="0">
        <references count="2">
          <reference field="4" count="1">
            <x v="0"/>
          </reference>
          <reference field="5" count="1" selected="0">
            <x v="0"/>
          </reference>
        </references>
      </pivotArea>
    </format>
    <format dxfId="2167">
      <pivotArea dataOnly="0" labelOnly="1" outline="0" fieldPosition="0">
        <references count="2">
          <reference field="4" count="1">
            <x v="1"/>
          </reference>
          <reference field="5" count="1" selected="0">
            <x v="60"/>
          </reference>
        </references>
      </pivotArea>
    </format>
    <format dxfId="2166">
      <pivotArea dataOnly="0" labelOnly="1" outline="0" fieldPosition="0">
        <references count="2">
          <reference field="4" count="1">
            <x v="0"/>
          </reference>
          <reference field="5" count="1" selected="0">
            <x v="0"/>
          </reference>
        </references>
      </pivotArea>
    </format>
    <format dxfId="2165">
      <pivotArea dataOnly="0" labelOnly="1" outline="0" fieldPosition="0">
        <references count="2">
          <reference field="4" count="1">
            <x v="1"/>
          </reference>
          <reference field="5" count="1" selected="0">
            <x v="60"/>
          </reference>
        </references>
      </pivotArea>
    </format>
    <format dxfId="2164">
      <pivotArea dataOnly="0" labelOnly="1" outline="0" fieldPosition="0">
        <references count="2">
          <reference field="4" count="1">
            <x v="0"/>
          </reference>
          <reference field="5" count="1" selected="0">
            <x v="4"/>
          </reference>
        </references>
      </pivotArea>
    </format>
    <format dxfId="2163">
      <pivotArea dataOnly="0" labelOnly="1" outline="0" fieldPosition="0">
        <references count="2">
          <reference field="4" count="1">
            <x v="1"/>
          </reference>
          <reference field="5" count="1" selected="0">
            <x v="9"/>
          </reference>
        </references>
      </pivotArea>
    </format>
    <format dxfId="2162">
      <pivotArea dataOnly="0" labelOnly="1" outline="0" fieldPosition="0">
        <references count="2">
          <reference field="4" count="1">
            <x v="0"/>
          </reference>
          <reference field="5" count="1" selected="0">
            <x v="31"/>
          </reference>
        </references>
      </pivotArea>
    </format>
    <format dxfId="2161">
      <pivotArea dataOnly="0" labelOnly="1" outline="0" fieldPosition="0">
        <references count="2">
          <reference field="4" count="1">
            <x v="1"/>
          </reference>
          <reference field="5" count="1" selected="0">
            <x v="35"/>
          </reference>
        </references>
      </pivotArea>
    </format>
    <format dxfId="2160">
      <pivotArea dataOnly="0" labelOnly="1" outline="0" fieldPosition="0">
        <references count="2">
          <reference field="4" count="1">
            <x v="0"/>
          </reference>
          <reference field="5" count="1" selected="0">
            <x v="36"/>
          </reference>
        </references>
      </pivotArea>
    </format>
    <format dxfId="2159">
      <pivotArea dataOnly="0" labelOnly="1" outline="0" fieldPosition="0">
        <references count="2">
          <reference field="4" count="1">
            <x v="1"/>
          </reference>
          <reference field="5" count="1" selected="0">
            <x v="38"/>
          </reference>
        </references>
      </pivotArea>
    </format>
    <format dxfId="2158">
      <pivotArea dataOnly="0" labelOnly="1" outline="0" fieldPosition="0">
        <references count="2">
          <reference field="4" count="1">
            <x v="0"/>
          </reference>
          <reference field="5" count="1" selected="0">
            <x v="42"/>
          </reference>
        </references>
      </pivotArea>
    </format>
    <format dxfId="2157">
      <pivotArea dataOnly="0" labelOnly="1" outline="0" fieldPosition="0">
        <references count="2">
          <reference field="4" count="1">
            <x v="1"/>
          </reference>
          <reference field="5" count="1" selected="0">
            <x v="49"/>
          </reference>
        </references>
      </pivotArea>
    </format>
    <format dxfId="2156">
      <pivotArea dataOnly="0" labelOnly="1" outline="0" fieldPosition="0">
        <references count="2">
          <reference field="4" count="1">
            <x v="0"/>
          </reference>
          <reference field="5" count="1" selected="0">
            <x v="54"/>
          </reference>
        </references>
      </pivotArea>
    </format>
    <format dxfId="2155">
      <pivotArea dataOnly="0" labelOnly="1" outline="0" fieldPosition="0">
        <references count="2">
          <reference field="4" count="1">
            <x v="0"/>
          </reference>
          <reference field="5" count="1" selected="0">
            <x v="4"/>
          </reference>
        </references>
      </pivotArea>
    </format>
    <format dxfId="2154">
      <pivotArea dataOnly="0" labelOnly="1" outline="0" fieldPosition="0">
        <references count="2">
          <reference field="4" count="1">
            <x v="1"/>
          </reference>
          <reference field="5" count="1" selected="0">
            <x v="9"/>
          </reference>
        </references>
      </pivotArea>
    </format>
    <format dxfId="2153">
      <pivotArea dataOnly="0" labelOnly="1" outline="0" fieldPosition="0">
        <references count="2">
          <reference field="4" count="1">
            <x v="0"/>
          </reference>
          <reference field="5" count="1" selected="0">
            <x v="31"/>
          </reference>
        </references>
      </pivotArea>
    </format>
    <format dxfId="2152">
      <pivotArea dataOnly="0" labelOnly="1" outline="0" fieldPosition="0">
        <references count="2">
          <reference field="4" count="1">
            <x v="1"/>
          </reference>
          <reference field="5" count="1" selected="0">
            <x v="35"/>
          </reference>
        </references>
      </pivotArea>
    </format>
    <format dxfId="2151">
      <pivotArea dataOnly="0" labelOnly="1" outline="0" fieldPosition="0">
        <references count="2">
          <reference field="4" count="1">
            <x v="0"/>
          </reference>
          <reference field="5" count="1" selected="0">
            <x v="36"/>
          </reference>
        </references>
      </pivotArea>
    </format>
    <format dxfId="2150">
      <pivotArea dataOnly="0" labelOnly="1" outline="0" fieldPosition="0">
        <references count="2">
          <reference field="4" count="1">
            <x v="1"/>
          </reference>
          <reference field="5" count="1" selected="0">
            <x v="38"/>
          </reference>
        </references>
      </pivotArea>
    </format>
    <format dxfId="2149">
      <pivotArea dataOnly="0" labelOnly="1" outline="0" fieldPosition="0">
        <references count="2">
          <reference field="4" count="1">
            <x v="0"/>
          </reference>
          <reference field="5" count="1" selected="0">
            <x v="42"/>
          </reference>
        </references>
      </pivotArea>
    </format>
    <format dxfId="2148">
      <pivotArea dataOnly="0" labelOnly="1" outline="0" fieldPosition="0">
        <references count="2">
          <reference field="4" count="1">
            <x v="1"/>
          </reference>
          <reference field="5" count="1" selected="0">
            <x v="49"/>
          </reference>
        </references>
      </pivotArea>
    </format>
    <format dxfId="2147">
      <pivotArea dataOnly="0" labelOnly="1" outline="0" fieldPosition="0">
        <references count="2">
          <reference field="4" count="1">
            <x v="0"/>
          </reference>
          <reference field="5" count="1" selected="0">
            <x v="54"/>
          </reference>
        </references>
      </pivotArea>
    </format>
    <format dxfId="2146">
      <pivotArea dataOnly="0" labelOnly="1" outline="0" fieldPosition="0">
        <references count="2">
          <reference field="4" count="1">
            <x v="0"/>
          </reference>
          <reference field="5" count="1" selected="0">
            <x v="4"/>
          </reference>
        </references>
      </pivotArea>
    </format>
    <format dxfId="2145">
      <pivotArea dataOnly="0" labelOnly="1" outline="0" fieldPosition="0">
        <references count="2">
          <reference field="4" count="1">
            <x v="1"/>
          </reference>
          <reference field="5" count="1" selected="0">
            <x v="9"/>
          </reference>
        </references>
      </pivotArea>
    </format>
    <format dxfId="2144">
      <pivotArea dataOnly="0" labelOnly="1" outline="0" fieldPosition="0">
        <references count="2">
          <reference field="4" count="1">
            <x v="0"/>
          </reference>
          <reference field="5" count="1" selected="0">
            <x v="31"/>
          </reference>
        </references>
      </pivotArea>
    </format>
    <format dxfId="2143">
      <pivotArea dataOnly="0" labelOnly="1" outline="0" fieldPosition="0">
        <references count="2">
          <reference field="4" count="1">
            <x v="1"/>
          </reference>
          <reference field="5" count="1" selected="0">
            <x v="35"/>
          </reference>
        </references>
      </pivotArea>
    </format>
    <format dxfId="2142">
      <pivotArea dataOnly="0" labelOnly="1" outline="0" fieldPosition="0">
        <references count="2">
          <reference field="4" count="1">
            <x v="0"/>
          </reference>
          <reference field="5" count="1" selected="0">
            <x v="36"/>
          </reference>
        </references>
      </pivotArea>
    </format>
    <format dxfId="2141">
      <pivotArea dataOnly="0" labelOnly="1" outline="0" fieldPosition="0">
        <references count="2">
          <reference field="4" count="1">
            <x v="1"/>
          </reference>
          <reference field="5" count="1" selected="0">
            <x v="38"/>
          </reference>
        </references>
      </pivotArea>
    </format>
    <format dxfId="2140">
      <pivotArea dataOnly="0" labelOnly="1" outline="0" fieldPosition="0">
        <references count="2">
          <reference field="4" count="1">
            <x v="0"/>
          </reference>
          <reference field="5" count="1" selected="0">
            <x v="42"/>
          </reference>
        </references>
      </pivotArea>
    </format>
    <format dxfId="2139">
      <pivotArea dataOnly="0" labelOnly="1" outline="0" fieldPosition="0">
        <references count="2">
          <reference field="4" count="1">
            <x v="1"/>
          </reference>
          <reference field="5" count="1" selected="0">
            <x v="49"/>
          </reference>
        </references>
      </pivotArea>
    </format>
    <format dxfId="2138">
      <pivotArea dataOnly="0" labelOnly="1" outline="0" fieldPosition="0">
        <references count="2">
          <reference field="4" count="1">
            <x v="0"/>
          </reference>
          <reference field="5" count="1" selected="0">
            <x v="54"/>
          </reference>
        </references>
      </pivotArea>
    </format>
    <format dxfId="2137">
      <pivotArea dataOnly="0" labelOnly="1" outline="0" fieldPosition="0">
        <references count="2">
          <reference field="4" count="1">
            <x v="0"/>
          </reference>
          <reference field="5" count="1" selected="0">
            <x v="11"/>
          </reference>
        </references>
      </pivotArea>
    </format>
    <format dxfId="2136">
      <pivotArea dataOnly="0" labelOnly="1" outline="0" fieldPosition="0">
        <references count="2">
          <reference field="4" count="1">
            <x v="0"/>
          </reference>
          <reference field="5" count="1" selected="0">
            <x v="11"/>
          </reference>
        </references>
      </pivotArea>
    </format>
    <format dxfId="2135">
      <pivotArea outline="0" collapsedLevelsAreSubtotals="1" fieldPosition="0">
        <references count="3">
          <reference field="4" count="1" selected="0">
            <x v="0"/>
          </reference>
          <reference field="5" count="1" selected="0">
            <x v="4"/>
          </reference>
          <reference field="51" count="1" selected="0">
            <x v="1"/>
          </reference>
        </references>
      </pivotArea>
    </format>
    <format dxfId="2134">
      <pivotArea outline="0" collapsedLevelsAreSubtotals="1" fieldPosition="0">
        <references count="3">
          <reference field="4" count="1" selected="0">
            <x v="0"/>
          </reference>
          <reference field="5" count="1" selected="0">
            <x v="45"/>
          </reference>
          <reference field="51" count="1" selected="0">
            <x v="1"/>
          </reference>
        </references>
      </pivotArea>
    </format>
    <format dxfId="2133">
      <pivotArea outline="0" collapsedLevelsAreSubtotals="1" fieldPosition="0">
        <references count="3">
          <reference field="4" count="1" selected="0">
            <x v="0"/>
          </reference>
          <reference field="5" count="1" selected="0">
            <x v="57"/>
          </reference>
          <reference field="51" count="1" selected="0">
            <x v="0"/>
          </reference>
        </references>
      </pivotArea>
    </format>
    <format dxfId="2132">
      <pivotArea outline="0" collapsedLevelsAreSubtotals="1" fieldPosition="0">
        <references count="3">
          <reference field="4" count="1" selected="0">
            <x v="0"/>
          </reference>
          <reference field="5" count="1" selected="0">
            <x v="58"/>
          </reference>
          <reference field="51" count="1" selected="0">
            <x v="1"/>
          </reference>
        </references>
      </pivotArea>
    </format>
    <format dxfId="2131">
      <pivotArea outline="0" collapsedLevelsAreSubtotals="1" fieldPosition="0">
        <references count="3">
          <reference field="4" count="1" selected="0">
            <x v="0"/>
          </reference>
          <reference field="5" count="1" selected="0">
            <x v="59"/>
          </reference>
          <reference field="51" count="1" selected="0">
            <x v="1"/>
          </reference>
        </references>
      </pivotArea>
    </format>
    <format dxfId="2130">
      <pivotArea outline="0" collapsedLevelsAreSubtotals="1" fieldPosition="0">
        <references count="3">
          <reference field="4" count="1" selected="0">
            <x v="1"/>
          </reference>
          <reference field="5" count="1" selected="0">
            <x v="60"/>
          </reference>
          <reference field="51" count="1" selected="0">
            <x v="2"/>
          </reference>
        </references>
      </pivotArea>
    </format>
    <format dxfId="2129">
      <pivotArea outline="0" collapsedLevelsAreSubtotals="1" fieldPosition="0">
        <references count="3">
          <reference field="4" count="1" selected="0">
            <x v="1"/>
          </reference>
          <reference field="5" count="1" selected="0">
            <x v="60"/>
          </reference>
          <reference field="51" count="1" selected="0">
            <x v="2"/>
          </reference>
        </references>
      </pivotArea>
    </format>
    <format dxfId="2128">
      <pivotArea field="51" type="button" dataOnly="0" labelOnly="1" outline="0" axis="axisRow" fieldPosition="2"/>
    </format>
    <format dxfId="2127">
      <pivotArea field="51" type="button" dataOnly="0" labelOnly="1" outline="0" axis="axisRow" fieldPosition="2"/>
    </format>
    <format dxfId="2126">
      <pivotArea dataOnly="0" labelOnly="1" outline="0" fieldPosition="0">
        <references count="1">
          <reference field="4294967294" count="2">
            <x v="0"/>
            <x v="1"/>
          </reference>
        </references>
      </pivotArea>
    </format>
    <format dxfId="2125">
      <pivotArea field="51" type="button" dataOnly="0" labelOnly="1" outline="0" axis="axisRow" fieldPosition="2"/>
    </format>
    <format dxfId="2124">
      <pivotArea dataOnly="0" labelOnly="1" outline="0" fieldPosition="0">
        <references count="1">
          <reference field="4294967294" count="2">
            <x v="0"/>
            <x v="1"/>
          </reference>
        </references>
      </pivotArea>
    </format>
    <format dxfId="2123">
      <pivotArea field="51" type="button" dataOnly="0" labelOnly="1" outline="0" axis="axisRow" fieldPosition="2"/>
    </format>
    <format dxfId="2122">
      <pivotArea dataOnly="0" labelOnly="1" outline="0" fieldPosition="0">
        <references count="1">
          <reference field="4294967294" count="2">
            <x v="0"/>
            <x v="1"/>
          </reference>
        </references>
      </pivotArea>
    </format>
    <format dxfId="2121">
      <pivotArea dataOnly="0" labelOnly="1" outline="0" fieldPosition="0">
        <references count="2">
          <reference field="4" count="1">
            <x v="0"/>
          </reference>
          <reference field="5" count="1" selected="0">
            <x v="22"/>
          </reference>
        </references>
      </pivotArea>
    </format>
    <format dxfId="2120">
      <pivotArea dataOnly="0" labelOnly="1" outline="0" fieldPosition="0">
        <references count="3">
          <reference field="4" count="1" selected="0">
            <x v="0"/>
          </reference>
          <reference field="5" count="1" selected="0">
            <x v="22"/>
          </reference>
          <reference field="51" count="1">
            <x v="1"/>
          </reference>
        </references>
      </pivotArea>
    </format>
    <format dxfId="2119">
      <pivotArea dataOnly="0" labelOnly="1" outline="0" fieldPosition="0">
        <references count="3">
          <reference field="4" count="1" selected="0">
            <x v="0"/>
          </reference>
          <reference field="5" count="1" selected="0">
            <x v="27"/>
          </reference>
          <reference field="51" count="1">
            <x v="1"/>
          </reference>
        </references>
      </pivotArea>
    </format>
    <format dxfId="2118">
      <pivotArea dataOnly="0" labelOnly="1" outline="0" fieldPosition="0">
        <references count="2">
          <reference field="4" count="1">
            <x v="0"/>
          </reference>
          <reference field="5" count="1" selected="0">
            <x v="1"/>
          </reference>
        </references>
      </pivotArea>
    </format>
    <format dxfId="2117">
      <pivotArea dataOnly="0" labelOnly="1" outline="0" fieldPosition="0">
        <references count="2">
          <reference field="4" count="1">
            <x v="1"/>
          </reference>
          <reference field="5" count="1" selected="0">
            <x v="39"/>
          </reference>
        </references>
      </pivotArea>
    </format>
    <format dxfId="2116">
      <pivotArea dataOnly="0" labelOnly="1" outline="0" fieldPosition="0">
        <references count="2">
          <reference field="4" count="1">
            <x v="0"/>
          </reference>
          <reference field="5" count="1" selected="0">
            <x v="45"/>
          </reference>
        </references>
      </pivotArea>
    </format>
    <format dxfId="2115">
      <pivotArea dataOnly="0" labelOnly="1" outline="0" fieldPosition="0">
        <references count="3">
          <reference field="4" count="1" selected="0">
            <x v="0"/>
          </reference>
          <reference field="5" count="1" selected="0">
            <x v="1"/>
          </reference>
          <reference field="51" count="1">
            <x v="0"/>
          </reference>
        </references>
      </pivotArea>
    </format>
    <format dxfId="2114">
      <pivotArea dataOnly="0" labelOnly="1" outline="0" fieldPosition="0">
        <references count="3">
          <reference field="4" count="1" selected="0">
            <x v="0"/>
          </reference>
          <reference field="5" count="1" selected="0">
            <x v="3"/>
          </reference>
          <reference field="51" count="1">
            <x v="1"/>
          </reference>
        </references>
      </pivotArea>
    </format>
    <format dxfId="2113">
      <pivotArea dataOnly="0" labelOnly="1" outline="0" fieldPosition="0">
        <references count="3">
          <reference field="4" count="1" selected="0">
            <x v="0"/>
          </reference>
          <reference field="5" count="1" selected="0">
            <x v="24"/>
          </reference>
          <reference field="51" count="1">
            <x v="1"/>
          </reference>
        </references>
      </pivotArea>
    </format>
    <format dxfId="2112">
      <pivotArea dataOnly="0" labelOnly="1" outline="0" fieldPosition="0">
        <references count="3">
          <reference field="4" count="1" selected="0">
            <x v="1"/>
          </reference>
          <reference field="5" count="1" selected="0">
            <x v="39"/>
          </reference>
          <reference field="51" count="1">
            <x v="1"/>
          </reference>
        </references>
      </pivotArea>
    </format>
    <format dxfId="2111">
      <pivotArea dataOnly="0" labelOnly="1" outline="0" fieldPosition="0">
        <references count="3">
          <reference field="4" count="1" selected="0">
            <x v="0"/>
          </reference>
          <reference field="5" count="1" selected="0">
            <x v="45"/>
          </reference>
          <reference field="51" count="1">
            <x v="1"/>
          </reference>
        </references>
      </pivotArea>
    </format>
    <format dxfId="2110">
      <pivotArea dataOnly="0" labelOnly="1" outline="0" fieldPosition="0">
        <references count="2">
          <reference field="4" count="1">
            <x v="0"/>
          </reference>
          <reference field="5" count="1" selected="0">
            <x v="1"/>
          </reference>
        </references>
      </pivotArea>
    </format>
    <format dxfId="2109">
      <pivotArea dataOnly="0" labelOnly="1" outline="0" fieldPosition="0">
        <references count="2">
          <reference field="4" count="1">
            <x v="1"/>
          </reference>
          <reference field="5" count="1" selected="0">
            <x v="39"/>
          </reference>
        </references>
      </pivotArea>
    </format>
    <format dxfId="2108">
      <pivotArea dataOnly="0" labelOnly="1" outline="0" fieldPosition="0">
        <references count="2">
          <reference field="4" count="1">
            <x v="0"/>
          </reference>
          <reference field="5" count="1" selected="0">
            <x v="45"/>
          </reference>
        </references>
      </pivotArea>
    </format>
    <format dxfId="2107">
      <pivotArea dataOnly="0" labelOnly="1" outline="0" fieldPosition="0">
        <references count="3">
          <reference field="4" count="1" selected="0">
            <x v="0"/>
          </reference>
          <reference field="5" count="1" selected="0">
            <x v="1"/>
          </reference>
          <reference field="51" count="1">
            <x v="0"/>
          </reference>
        </references>
      </pivotArea>
    </format>
    <format dxfId="2106">
      <pivotArea dataOnly="0" labelOnly="1" outline="0" fieldPosition="0">
        <references count="3">
          <reference field="4" count="1" selected="0">
            <x v="0"/>
          </reference>
          <reference field="5" count="1" selected="0">
            <x v="3"/>
          </reference>
          <reference field="51" count="1">
            <x v="1"/>
          </reference>
        </references>
      </pivotArea>
    </format>
    <format dxfId="2105">
      <pivotArea dataOnly="0" labelOnly="1" outline="0" fieldPosition="0">
        <references count="3">
          <reference field="4" count="1" selected="0">
            <x v="0"/>
          </reference>
          <reference field="5" count="1" selected="0">
            <x v="24"/>
          </reference>
          <reference field="51" count="1">
            <x v="1"/>
          </reference>
        </references>
      </pivotArea>
    </format>
    <format dxfId="2104">
      <pivotArea dataOnly="0" labelOnly="1" outline="0" fieldPosition="0">
        <references count="3">
          <reference field="4" count="1" selected="0">
            <x v="1"/>
          </reference>
          <reference field="5" count="1" selected="0">
            <x v="39"/>
          </reference>
          <reference field="51" count="1">
            <x v="1"/>
          </reference>
        </references>
      </pivotArea>
    </format>
    <format dxfId="2103">
      <pivotArea dataOnly="0" labelOnly="1" outline="0" fieldPosition="0">
        <references count="3">
          <reference field="4" count="1" selected="0">
            <x v="0"/>
          </reference>
          <reference field="5" count="1" selected="0">
            <x v="45"/>
          </reference>
          <reference field="51" count="1">
            <x v="1"/>
          </reference>
        </references>
      </pivotArea>
    </format>
    <format dxfId="2102">
      <pivotArea dataOnly="0" labelOnly="1" outline="0" fieldPosition="0">
        <references count="2">
          <reference field="4" count="1">
            <x v="0"/>
          </reference>
          <reference field="5" count="1" selected="0">
            <x v="11"/>
          </reference>
        </references>
      </pivotArea>
    </format>
    <format dxfId="2101">
      <pivotArea dataOnly="0" labelOnly="1" outline="0" fieldPosition="0">
        <references count="3">
          <reference field="4" count="1" selected="0">
            <x v="0"/>
          </reference>
          <reference field="5" count="1" selected="0">
            <x v="11"/>
          </reference>
          <reference field="51" count="1">
            <x v="1"/>
          </reference>
        </references>
      </pivotArea>
    </format>
    <format dxfId="2100">
      <pivotArea dataOnly="0" labelOnly="1" outline="0" fieldPosition="0">
        <references count="3">
          <reference field="4" count="1" selected="0">
            <x v="0"/>
          </reference>
          <reference field="5" count="1" selected="0">
            <x v="14"/>
          </reference>
          <reference field="51" count="1">
            <x v="1"/>
          </reference>
        </references>
      </pivotArea>
    </format>
    <format dxfId="2099">
      <pivotArea dataOnly="0" labelOnly="1" outline="0" fieldPosition="0">
        <references count="3">
          <reference field="4" count="1" selected="0">
            <x v="0"/>
          </reference>
          <reference field="5" count="1" selected="0">
            <x v="25"/>
          </reference>
          <reference field="51" count="1">
            <x v="1"/>
          </reference>
        </references>
      </pivotArea>
    </format>
    <format dxfId="2098">
      <pivotArea dataOnly="0" labelOnly="1" outline="0" fieldPosition="0">
        <references count="3">
          <reference field="4" count="1" selected="0">
            <x v="0"/>
          </reference>
          <reference field="5" count="1" selected="0">
            <x v="30"/>
          </reference>
          <reference field="51" count="1">
            <x v="0"/>
          </reference>
        </references>
      </pivotArea>
    </format>
    <format dxfId="2097">
      <pivotArea dataOnly="0" labelOnly="1" outline="0" fieldPosition="0">
        <references count="3">
          <reference field="4" count="1" selected="0">
            <x v="0"/>
          </reference>
          <reference field="5" count="1" selected="0">
            <x v="43"/>
          </reference>
          <reference field="51" count="1">
            <x v="0"/>
          </reference>
        </references>
      </pivotArea>
    </format>
    <format dxfId="2096">
      <pivotArea dataOnly="0" labelOnly="1" outline="0" fieldPosition="0">
        <references count="3">
          <reference field="4" count="1" selected="0">
            <x v="0"/>
          </reference>
          <reference field="5" count="1" selected="0">
            <x v="56"/>
          </reference>
          <reference field="51" count="1">
            <x v="1"/>
          </reference>
        </references>
      </pivotArea>
    </format>
    <format dxfId="2095">
      <pivotArea dataOnly="0" labelOnly="1" outline="0" fieldPosition="0">
        <references count="2">
          <reference field="4" count="1">
            <x v="0"/>
          </reference>
          <reference field="5" count="1" selected="0">
            <x v="11"/>
          </reference>
        </references>
      </pivotArea>
    </format>
    <format dxfId="2094">
      <pivotArea dataOnly="0" labelOnly="1" outline="0" fieldPosition="0">
        <references count="3">
          <reference field="4" count="1" selected="0">
            <x v="0"/>
          </reference>
          <reference field="5" count="1" selected="0">
            <x v="11"/>
          </reference>
          <reference field="51" count="1">
            <x v="1"/>
          </reference>
        </references>
      </pivotArea>
    </format>
    <format dxfId="2093">
      <pivotArea dataOnly="0" labelOnly="1" outline="0" fieldPosition="0">
        <references count="3">
          <reference field="4" count="1" selected="0">
            <x v="0"/>
          </reference>
          <reference field="5" count="1" selected="0">
            <x v="14"/>
          </reference>
          <reference field="51" count="1">
            <x v="1"/>
          </reference>
        </references>
      </pivotArea>
    </format>
    <format dxfId="2092">
      <pivotArea dataOnly="0" labelOnly="1" outline="0" fieldPosition="0">
        <references count="3">
          <reference field="4" count="1" selected="0">
            <x v="0"/>
          </reference>
          <reference field="5" count="1" selected="0">
            <x v="25"/>
          </reference>
          <reference field="51" count="1">
            <x v="1"/>
          </reference>
        </references>
      </pivotArea>
    </format>
    <format dxfId="2091">
      <pivotArea dataOnly="0" labelOnly="1" outline="0" fieldPosition="0">
        <references count="3">
          <reference field="4" count="1" selected="0">
            <x v="0"/>
          </reference>
          <reference field="5" count="1" selected="0">
            <x v="30"/>
          </reference>
          <reference field="51" count="1">
            <x v="0"/>
          </reference>
        </references>
      </pivotArea>
    </format>
    <format dxfId="2090">
      <pivotArea dataOnly="0" labelOnly="1" outline="0" fieldPosition="0">
        <references count="3">
          <reference field="4" count="1" selected="0">
            <x v="0"/>
          </reference>
          <reference field="5" count="1" selected="0">
            <x v="43"/>
          </reference>
          <reference field="51" count="1">
            <x v="0"/>
          </reference>
        </references>
      </pivotArea>
    </format>
    <format dxfId="2089">
      <pivotArea dataOnly="0" labelOnly="1" outline="0" fieldPosition="0">
        <references count="3">
          <reference field="4" count="1" selected="0">
            <x v="0"/>
          </reference>
          <reference field="5" count="1" selected="0">
            <x v="56"/>
          </reference>
          <reference field="51" count="1">
            <x v="1"/>
          </reference>
        </references>
      </pivotArea>
    </format>
    <format dxfId="2088">
      <pivotArea dataOnly="0" labelOnly="1" outline="0" fieldPosition="0">
        <references count="2">
          <reference field="4" count="1">
            <x v="1"/>
          </reference>
          <reference field="5" count="1" selected="0">
            <x v="5"/>
          </reference>
        </references>
      </pivotArea>
    </format>
    <format dxfId="2087">
      <pivotArea dataOnly="0" labelOnly="1" outline="0" fieldPosition="0">
        <references count="2">
          <reference field="4" count="1">
            <x v="0"/>
          </reference>
          <reference field="5" count="1" selected="0">
            <x v="12"/>
          </reference>
        </references>
      </pivotArea>
    </format>
    <format dxfId="2086">
      <pivotArea dataOnly="0" labelOnly="1" outline="0" fieldPosition="0">
        <references count="2">
          <reference field="4" count="1">
            <x v="1"/>
          </reference>
          <reference field="5" count="1" selected="0">
            <x v="51"/>
          </reference>
        </references>
      </pivotArea>
    </format>
    <format dxfId="2085">
      <pivotArea dataOnly="0" labelOnly="1" outline="0" fieldPosition="0">
        <references count="3">
          <reference field="4" count="1" selected="0">
            <x v="1"/>
          </reference>
          <reference field="5" count="1" selected="0">
            <x v="5"/>
          </reference>
          <reference field="51" count="1">
            <x v="4"/>
          </reference>
        </references>
      </pivotArea>
    </format>
    <format dxfId="2084">
      <pivotArea dataOnly="0" labelOnly="1" outline="0" fieldPosition="0">
        <references count="3">
          <reference field="4" count="1" selected="0">
            <x v="1"/>
          </reference>
          <reference field="5" count="1" selected="0">
            <x v="6"/>
          </reference>
          <reference field="51" count="1">
            <x v="4"/>
          </reference>
        </references>
      </pivotArea>
    </format>
    <format dxfId="2083">
      <pivotArea dataOnly="0" labelOnly="1" outline="0" fieldPosition="0">
        <references count="3">
          <reference field="4" count="1" selected="0">
            <x v="1"/>
          </reference>
          <reference field="5" count="1" selected="0">
            <x v="10"/>
          </reference>
          <reference field="51" count="1">
            <x v="0"/>
          </reference>
        </references>
      </pivotArea>
    </format>
    <format dxfId="2082">
      <pivotArea dataOnly="0" labelOnly="1" outline="0" fieldPosition="0">
        <references count="3">
          <reference field="4" count="1" selected="0">
            <x v="0"/>
          </reference>
          <reference field="5" count="1" selected="0">
            <x v="12"/>
          </reference>
          <reference field="51" count="1">
            <x v="3"/>
          </reference>
        </references>
      </pivotArea>
    </format>
    <format dxfId="2081">
      <pivotArea dataOnly="0" labelOnly="1" outline="0" fieldPosition="0">
        <references count="3">
          <reference field="4" count="1" selected="0">
            <x v="0"/>
          </reference>
          <reference field="5" count="1" selected="0">
            <x v="13"/>
          </reference>
          <reference field="51" count="1">
            <x v="0"/>
          </reference>
        </references>
      </pivotArea>
    </format>
    <format dxfId="2080">
      <pivotArea dataOnly="0" labelOnly="1" outline="0" fieldPosition="0">
        <references count="3">
          <reference field="4" count="1" selected="0">
            <x v="0"/>
          </reference>
          <reference field="5" count="1" selected="0">
            <x v="16"/>
          </reference>
          <reference field="51" count="1">
            <x v="2"/>
          </reference>
        </references>
      </pivotArea>
    </format>
    <format dxfId="2079">
      <pivotArea dataOnly="0" labelOnly="1" outline="0" fieldPosition="0">
        <references count="3">
          <reference field="4" count="1" selected="0">
            <x v="0"/>
          </reference>
          <reference field="5" count="1" selected="0">
            <x v="18"/>
          </reference>
          <reference field="51" count="1">
            <x v="0"/>
          </reference>
        </references>
      </pivotArea>
    </format>
    <format dxfId="2078">
      <pivotArea dataOnly="0" labelOnly="1" outline="0" fieldPosition="0">
        <references count="3">
          <reference field="4" count="1" selected="0">
            <x v="0"/>
          </reference>
          <reference field="5" count="1" selected="0">
            <x v="41"/>
          </reference>
          <reference field="51" count="1">
            <x v="1"/>
          </reference>
        </references>
      </pivotArea>
    </format>
    <format dxfId="2077">
      <pivotArea dataOnly="0" labelOnly="1" outline="0" fieldPosition="0">
        <references count="3">
          <reference field="4" count="1" selected="0">
            <x v="1"/>
          </reference>
          <reference field="5" count="1" selected="0">
            <x v="51"/>
          </reference>
          <reference field="51" count="1">
            <x v="1"/>
          </reference>
        </references>
      </pivotArea>
    </format>
    <format dxfId="2076">
      <pivotArea dataOnly="0" labelOnly="1" outline="0" fieldPosition="0">
        <references count="3">
          <reference field="4" count="1" selected="0">
            <x v="1"/>
          </reference>
          <reference field="5" count="1" selected="0">
            <x v="53"/>
          </reference>
          <reference field="51" count="1">
            <x v="2"/>
          </reference>
        </references>
      </pivotArea>
    </format>
    <format dxfId="2075">
      <pivotArea dataOnly="0" labelOnly="1" outline="0" fieldPosition="0">
        <references count="2">
          <reference field="4" count="1">
            <x v="1"/>
          </reference>
          <reference field="5" count="1" selected="0">
            <x v="5"/>
          </reference>
        </references>
      </pivotArea>
    </format>
    <format dxfId="2074">
      <pivotArea dataOnly="0" labelOnly="1" outline="0" fieldPosition="0">
        <references count="2">
          <reference field="4" count="1">
            <x v="0"/>
          </reference>
          <reference field="5" count="1" selected="0">
            <x v="12"/>
          </reference>
        </references>
      </pivotArea>
    </format>
    <format dxfId="2073">
      <pivotArea dataOnly="0" labelOnly="1" outline="0" fieldPosition="0">
        <references count="2">
          <reference field="4" count="1">
            <x v="1"/>
          </reference>
          <reference field="5" count="1" selected="0">
            <x v="51"/>
          </reference>
        </references>
      </pivotArea>
    </format>
    <format dxfId="2072">
      <pivotArea dataOnly="0" labelOnly="1" outline="0" fieldPosition="0">
        <references count="3">
          <reference field="4" count="1" selected="0">
            <x v="1"/>
          </reference>
          <reference field="5" count="1" selected="0">
            <x v="5"/>
          </reference>
          <reference field="51" count="1">
            <x v="4"/>
          </reference>
        </references>
      </pivotArea>
    </format>
    <format dxfId="2071">
      <pivotArea dataOnly="0" labelOnly="1" outline="0" fieldPosition="0">
        <references count="3">
          <reference field="4" count="1" selected="0">
            <x v="1"/>
          </reference>
          <reference field="5" count="1" selected="0">
            <x v="6"/>
          </reference>
          <reference field="51" count="1">
            <x v="4"/>
          </reference>
        </references>
      </pivotArea>
    </format>
    <format dxfId="2070">
      <pivotArea dataOnly="0" labelOnly="1" outline="0" fieldPosition="0">
        <references count="3">
          <reference field="4" count="1" selected="0">
            <x v="1"/>
          </reference>
          <reference field="5" count="1" selected="0">
            <x v="10"/>
          </reference>
          <reference field="51" count="1">
            <x v="0"/>
          </reference>
        </references>
      </pivotArea>
    </format>
    <format dxfId="2069">
      <pivotArea dataOnly="0" labelOnly="1" outline="0" fieldPosition="0">
        <references count="3">
          <reference field="4" count="1" selected="0">
            <x v="0"/>
          </reference>
          <reference field="5" count="1" selected="0">
            <x v="12"/>
          </reference>
          <reference field="51" count="1">
            <x v="3"/>
          </reference>
        </references>
      </pivotArea>
    </format>
    <format dxfId="2068">
      <pivotArea dataOnly="0" labelOnly="1" outline="0" fieldPosition="0">
        <references count="3">
          <reference field="4" count="1" selected="0">
            <x v="0"/>
          </reference>
          <reference field="5" count="1" selected="0">
            <x v="13"/>
          </reference>
          <reference field="51" count="1">
            <x v="0"/>
          </reference>
        </references>
      </pivotArea>
    </format>
    <format dxfId="2067">
      <pivotArea dataOnly="0" labelOnly="1" outline="0" fieldPosition="0">
        <references count="3">
          <reference field="4" count="1" selected="0">
            <x v="0"/>
          </reference>
          <reference field="5" count="1" selected="0">
            <x v="16"/>
          </reference>
          <reference field="51" count="1">
            <x v="2"/>
          </reference>
        </references>
      </pivotArea>
    </format>
    <format dxfId="2066">
      <pivotArea dataOnly="0" labelOnly="1" outline="0" fieldPosition="0">
        <references count="3">
          <reference field="4" count="1" selected="0">
            <x v="0"/>
          </reference>
          <reference field="5" count="1" selected="0">
            <x v="18"/>
          </reference>
          <reference field="51" count="1">
            <x v="0"/>
          </reference>
        </references>
      </pivotArea>
    </format>
    <format dxfId="2065">
      <pivotArea dataOnly="0" labelOnly="1" outline="0" fieldPosition="0">
        <references count="3">
          <reference field="4" count="1" selected="0">
            <x v="0"/>
          </reference>
          <reference field="5" count="1" selected="0">
            <x v="41"/>
          </reference>
          <reference field="51" count="1">
            <x v="1"/>
          </reference>
        </references>
      </pivotArea>
    </format>
    <format dxfId="2064">
      <pivotArea dataOnly="0" labelOnly="1" outline="0" fieldPosition="0">
        <references count="3">
          <reference field="4" count="1" selected="0">
            <x v="1"/>
          </reference>
          <reference field="5" count="1" selected="0">
            <x v="51"/>
          </reference>
          <reference field="51" count="1">
            <x v="1"/>
          </reference>
        </references>
      </pivotArea>
    </format>
    <format dxfId="2063">
      <pivotArea dataOnly="0" labelOnly="1" outline="0" fieldPosition="0">
        <references count="3">
          <reference field="4" count="1" selected="0">
            <x v="1"/>
          </reference>
          <reference field="5" count="1" selected="0">
            <x v="53"/>
          </reference>
          <reference field="51" count="1">
            <x v="2"/>
          </reference>
        </references>
      </pivotArea>
    </format>
    <format dxfId="2062">
      <pivotArea dataOnly="0" labelOnly="1" outline="0" fieldPosition="0">
        <references count="2">
          <reference field="4" count="1">
            <x v="0"/>
          </reference>
          <reference field="5" count="1" selected="0">
            <x v="2"/>
          </reference>
        </references>
      </pivotArea>
    </format>
    <format dxfId="2061">
      <pivotArea dataOnly="0" labelOnly="1" outline="0" fieldPosition="0">
        <references count="3">
          <reference field="4" count="1" selected="0">
            <x v="0"/>
          </reference>
          <reference field="5" count="1" selected="0">
            <x v="2"/>
          </reference>
          <reference field="51" count="1">
            <x v="1"/>
          </reference>
        </references>
      </pivotArea>
    </format>
    <format dxfId="2060">
      <pivotArea dataOnly="0" labelOnly="1" outline="0" fieldPosition="0">
        <references count="3">
          <reference field="4" count="1" selected="0">
            <x v="0"/>
          </reference>
          <reference field="5" count="1" selected="0">
            <x v="15"/>
          </reference>
          <reference field="51" count="1">
            <x v="1"/>
          </reference>
        </references>
      </pivotArea>
    </format>
    <format dxfId="2059">
      <pivotArea dataOnly="0" labelOnly="1" outline="0" fieldPosition="0">
        <references count="3">
          <reference field="4" count="1" selected="0">
            <x v="0"/>
          </reference>
          <reference field="5" count="1" selected="0">
            <x v="26"/>
          </reference>
          <reference field="51" count="1">
            <x v="1"/>
          </reference>
        </references>
      </pivotArea>
    </format>
    <format dxfId="2058">
      <pivotArea dataOnly="0" labelOnly="1" outline="0" fieldPosition="0">
        <references count="3">
          <reference field="4" count="1" selected="0">
            <x v="0"/>
          </reference>
          <reference field="5" count="1" selected="0">
            <x v="32"/>
          </reference>
          <reference field="51" count="1">
            <x v="1"/>
          </reference>
        </references>
      </pivotArea>
    </format>
    <format dxfId="2057">
      <pivotArea dataOnly="0" labelOnly="1" outline="0" fieldPosition="0">
        <references count="3">
          <reference field="4" count="1" selected="0">
            <x v="0"/>
          </reference>
          <reference field="5" count="1" selected="0">
            <x v="33"/>
          </reference>
          <reference field="51" count="1">
            <x v="1"/>
          </reference>
        </references>
      </pivotArea>
    </format>
    <format dxfId="2056">
      <pivotArea dataOnly="0" labelOnly="1" outline="0" fieldPosition="0">
        <references count="3">
          <reference field="4" count="1" selected="0">
            <x v="0"/>
          </reference>
          <reference field="5" count="1" selected="0">
            <x v="37"/>
          </reference>
          <reference field="51" count="1">
            <x v="1"/>
          </reference>
        </references>
      </pivotArea>
    </format>
    <format dxfId="2055">
      <pivotArea dataOnly="0" labelOnly="1" outline="0" fieldPosition="0">
        <references count="3">
          <reference field="4" count="1" selected="0">
            <x v="0"/>
          </reference>
          <reference field="5" count="1" selected="0">
            <x v="40"/>
          </reference>
          <reference field="51" count="1">
            <x v="1"/>
          </reference>
        </references>
      </pivotArea>
    </format>
    <format dxfId="2054">
      <pivotArea dataOnly="0" labelOnly="1" outline="0" fieldPosition="0">
        <references count="3">
          <reference field="4" count="1" selected="0">
            <x v="0"/>
          </reference>
          <reference field="5" count="1" selected="0">
            <x v="44"/>
          </reference>
          <reference field="51" count="1">
            <x v="1"/>
          </reference>
        </references>
      </pivotArea>
    </format>
    <format dxfId="2053">
      <pivotArea dataOnly="0" labelOnly="1" outline="0" fieldPosition="0">
        <references count="3">
          <reference field="4" count="1" selected="0">
            <x v="0"/>
          </reference>
          <reference field="5" count="1" selected="0">
            <x v="50"/>
          </reference>
          <reference field="51" count="1">
            <x v="1"/>
          </reference>
        </references>
      </pivotArea>
    </format>
    <format dxfId="2052">
      <pivotArea dataOnly="0" labelOnly="1" outline="0" fieldPosition="0">
        <references count="2">
          <reference field="4" count="1">
            <x v="0"/>
          </reference>
          <reference field="5" count="1" selected="0">
            <x v="2"/>
          </reference>
        </references>
      </pivotArea>
    </format>
    <format dxfId="2051">
      <pivotArea dataOnly="0" labelOnly="1" outline="0" fieldPosition="0">
        <references count="3">
          <reference field="4" count="1" selected="0">
            <x v="0"/>
          </reference>
          <reference field="5" count="1" selected="0">
            <x v="2"/>
          </reference>
          <reference field="51" count="1">
            <x v="1"/>
          </reference>
        </references>
      </pivotArea>
    </format>
    <format dxfId="2050">
      <pivotArea dataOnly="0" labelOnly="1" outline="0" fieldPosition="0">
        <references count="3">
          <reference field="4" count="1" selected="0">
            <x v="0"/>
          </reference>
          <reference field="5" count="1" selected="0">
            <x v="15"/>
          </reference>
          <reference field="51" count="1">
            <x v="1"/>
          </reference>
        </references>
      </pivotArea>
    </format>
    <format dxfId="2049">
      <pivotArea dataOnly="0" labelOnly="1" outline="0" fieldPosition="0">
        <references count="3">
          <reference field="4" count="1" selected="0">
            <x v="0"/>
          </reference>
          <reference field="5" count="1" selected="0">
            <x v="26"/>
          </reference>
          <reference field="51" count="1">
            <x v="1"/>
          </reference>
        </references>
      </pivotArea>
    </format>
    <format dxfId="2048">
      <pivotArea dataOnly="0" labelOnly="1" outline="0" fieldPosition="0">
        <references count="3">
          <reference field="4" count="1" selected="0">
            <x v="0"/>
          </reference>
          <reference field="5" count="1" selected="0">
            <x v="32"/>
          </reference>
          <reference field="51" count="1">
            <x v="1"/>
          </reference>
        </references>
      </pivotArea>
    </format>
    <format dxfId="2047">
      <pivotArea dataOnly="0" labelOnly="1" outline="0" fieldPosition="0">
        <references count="3">
          <reference field="4" count="1" selected="0">
            <x v="0"/>
          </reference>
          <reference field="5" count="1" selected="0">
            <x v="33"/>
          </reference>
          <reference field="51" count="1">
            <x v="1"/>
          </reference>
        </references>
      </pivotArea>
    </format>
    <format dxfId="2046">
      <pivotArea dataOnly="0" labelOnly="1" outline="0" fieldPosition="0">
        <references count="3">
          <reference field="4" count="1" selected="0">
            <x v="0"/>
          </reference>
          <reference field="5" count="1" selected="0">
            <x v="37"/>
          </reference>
          <reference field="51" count="1">
            <x v="1"/>
          </reference>
        </references>
      </pivotArea>
    </format>
    <format dxfId="2045">
      <pivotArea dataOnly="0" labelOnly="1" outline="0" fieldPosition="0">
        <references count="3">
          <reference field="4" count="1" selected="0">
            <x v="0"/>
          </reference>
          <reference field="5" count="1" selected="0">
            <x v="40"/>
          </reference>
          <reference field="51" count="1">
            <x v="1"/>
          </reference>
        </references>
      </pivotArea>
    </format>
    <format dxfId="2044">
      <pivotArea dataOnly="0" labelOnly="1" outline="0" fieldPosition="0">
        <references count="3">
          <reference field="4" count="1" selected="0">
            <x v="0"/>
          </reference>
          <reference field="5" count="1" selected="0">
            <x v="44"/>
          </reference>
          <reference field="51" count="1">
            <x v="1"/>
          </reference>
        </references>
      </pivotArea>
    </format>
    <format dxfId="2043">
      <pivotArea dataOnly="0" labelOnly="1" outline="0" fieldPosition="0">
        <references count="3">
          <reference field="4" count="1" selected="0">
            <x v="0"/>
          </reference>
          <reference field="5" count="1" selected="0">
            <x v="50"/>
          </reference>
          <reference field="51" count="1">
            <x v="1"/>
          </reference>
        </references>
      </pivotArea>
    </format>
    <format dxfId="2042">
      <pivotArea dataOnly="0" labelOnly="1" outline="0" fieldPosition="0">
        <references count="2">
          <reference field="4" count="1">
            <x v="0"/>
          </reference>
          <reference field="5" count="1" selected="0">
            <x v="7"/>
          </reference>
        </references>
      </pivotArea>
    </format>
    <format dxfId="2041">
      <pivotArea dataOnly="0" labelOnly="1" outline="0" fieldPosition="0">
        <references count="3">
          <reference field="4" count="1" selected="0">
            <x v="0"/>
          </reference>
          <reference field="5" count="1" selected="0">
            <x v="7"/>
          </reference>
          <reference field="51" count="1">
            <x v="0"/>
          </reference>
        </references>
      </pivotArea>
    </format>
    <format dxfId="2040">
      <pivotArea dataOnly="0" labelOnly="1" outline="0" fieldPosition="0">
        <references count="3">
          <reference field="4" count="1" selected="0">
            <x v="0"/>
          </reference>
          <reference field="5" count="1" selected="0">
            <x v="19"/>
          </reference>
          <reference field="51" count="1">
            <x v="1"/>
          </reference>
        </references>
      </pivotArea>
    </format>
    <format dxfId="2039">
      <pivotArea dataOnly="0" labelOnly="1" outline="0" fieldPosition="0">
        <references count="3">
          <reference field="4" count="1" selected="0">
            <x v="0"/>
          </reference>
          <reference field="5" count="1" selected="0">
            <x v="20"/>
          </reference>
          <reference field="51" count="1">
            <x v="0"/>
          </reference>
        </references>
      </pivotArea>
    </format>
    <format dxfId="2038">
      <pivotArea dataOnly="0" labelOnly="1" outline="0" fieldPosition="0">
        <references count="3">
          <reference field="4" count="1" selected="0">
            <x v="0"/>
          </reference>
          <reference field="5" count="1" selected="0">
            <x v="34"/>
          </reference>
          <reference field="51" count="1">
            <x v="1"/>
          </reference>
        </references>
      </pivotArea>
    </format>
    <format dxfId="2037">
      <pivotArea dataOnly="0" labelOnly="1" outline="0" fieldPosition="0">
        <references count="3">
          <reference field="4" count="1" selected="0">
            <x v="0"/>
          </reference>
          <reference field="5" count="1" selected="0">
            <x v="57"/>
          </reference>
          <reference field="51" count="1">
            <x v="0"/>
          </reference>
        </references>
      </pivotArea>
    </format>
    <format dxfId="2036">
      <pivotArea dataOnly="0" labelOnly="1" outline="0" fieldPosition="0">
        <references count="3">
          <reference field="4" count="1" selected="0">
            <x v="0"/>
          </reference>
          <reference field="5" count="1" selected="0">
            <x v="59"/>
          </reference>
          <reference field="51" count="1">
            <x v="1"/>
          </reference>
        </references>
      </pivotArea>
    </format>
    <format dxfId="2035">
      <pivotArea dataOnly="0" labelOnly="1" outline="0" fieldPosition="0">
        <references count="2">
          <reference field="4" count="1">
            <x v="0"/>
          </reference>
          <reference field="5" count="1" selected="0">
            <x v="7"/>
          </reference>
        </references>
      </pivotArea>
    </format>
    <format dxfId="2034">
      <pivotArea dataOnly="0" labelOnly="1" outline="0" fieldPosition="0">
        <references count="3">
          <reference field="4" count="1" selected="0">
            <x v="0"/>
          </reference>
          <reference field="5" count="1" selected="0">
            <x v="7"/>
          </reference>
          <reference field="51" count="1">
            <x v="0"/>
          </reference>
        </references>
      </pivotArea>
    </format>
    <format dxfId="2033">
      <pivotArea dataOnly="0" labelOnly="1" outline="0" fieldPosition="0">
        <references count="3">
          <reference field="4" count="1" selected="0">
            <x v="0"/>
          </reference>
          <reference field="5" count="1" selected="0">
            <x v="19"/>
          </reference>
          <reference field="51" count="1">
            <x v="1"/>
          </reference>
        </references>
      </pivotArea>
    </format>
    <format dxfId="2032">
      <pivotArea dataOnly="0" labelOnly="1" outline="0" fieldPosition="0">
        <references count="3">
          <reference field="4" count="1" selected="0">
            <x v="0"/>
          </reference>
          <reference field="5" count="1" selected="0">
            <x v="20"/>
          </reference>
          <reference field="51" count="1">
            <x v="0"/>
          </reference>
        </references>
      </pivotArea>
    </format>
    <format dxfId="2031">
      <pivotArea dataOnly="0" labelOnly="1" outline="0" fieldPosition="0">
        <references count="3">
          <reference field="4" count="1" selected="0">
            <x v="0"/>
          </reference>
          <reference field="5" count="1" selected="0">
            <x v="34"/>
          </reference>
          <reference field="51" count="1">
            <x v="1"/>
          </reference>
        </references>
      </pivotArea>
    </format>
    <format dxfId="2030">
      <pivotArea dataOnly="0" labelOnly="1" outline="0" fieldPosition="0">
        <references count="3">
          <reference field="4" count="1" selected="0">
            <x v="0"/>
          </reference>
          <reference field="5" count="1" selected="0">
            <x v="57"/>
          </reference>
          <reference field="51" count="1">
            <x v="0"/>
          </reference>
        </references>
      </pivotArea>
    </format>
    <format dxfId="2029">
      <pivotArea dataOnly="0" labelOnly="1" outline="0" fieldPosition="0">
        <references count="3">
          <reference field="4" count="1" selected="0">
            <x v="0"/>
          </reference>
          <reference field="5" count="1" selected="0">
            <x v="59"/>
          </reference>
          <reference field="51" count="1">
            <x v="1"/>
          </reference>
        </references>
      </pivotArea>
    </format>
    <format dxfId="2028">
      <pivotArea dataOnly="0" labelOnly="1" outline="0" fieldPosition="0">
        <references count="2">
          <reference field="4" count="1">
            <x v="0"/>
          </reference>
          <reference field="5" count="1" selected="0">
            <x v="0"/>
          </reference>
        </references>
      </pivotArea>
    </format>
    <format dxfId="2027">
      <pivotArea dataOnly="0" labelOnly="1" outline="0" fieldPosition="0">
        <references count="2">
          <reference field="4" count="1">
            <x v="1"/>
          </reference>
          <reference field="5" count="1" selected="0">
            <x v="60"/>
          </reference>
        </references>
      </pivotArea>
    </format>
    <format dxfId="2026">
      <pivotArea dataOnly="0" labelOnly="1" outline="0" fieldPosition="0">
        <references count="3">
          <reference field="4" count="1" selected="0">
            <x v="0"/>
          </reference>
          <reference field="5" count="1" selected="0">
            <x v="0"/>
          </reference>
          <reference field="51" count="1">
            <x v="2"/>
          </reference>
        </references>
      </pivotArea>
    </format>
    <format dxfId="2025">
      <pivotArea dataOnly="0" labelOnly="1" outline="0" fieldPosition="0">
        <references count="3">
          <reference field="4" count="1" selected="0">
            <x v="0"/>
          </reference>
          <reference field="5" count="1" selected="0">
            <x v="17"/>
          </reference>
          <reference field="51" count="1">
            <x v="2"/>
          </reference>
        </references>
      </pivotArea>
    </format>
    <format dxfId="2024">
      <pivotArea dataOnly="0" labelOnly="1" outline="0" fieldPosition="0">
        <references count="3">
          <reference field="4" count="1" selected="0">
            <x v="0"/>
          </reference>
          <reference field="5" count="1" selected="0">
            <x v="23"/>
          </reference>
          <reference field="51" count="1">
            <x v="1"/>
          </reference>
        </references>
      </pivotArea>
    </format>
    <format dxfId="2023">
      <pivotArea dataOnly="0" labelOnly="1" outline="0" fieldPosition="0">
        <references count="3">
          <reference field="4" count="1" selected="0">
            <x v="1"/>
          </reference>
          <reference field="5" count="1" selected="0">
            <x v="60"/>
          </reference>
          <reference field="51" count="1">
            <x v="2"/>
          </reference>
        </references>
      </pivotArea>
    </format>
    <format dxfId="2022">
      <pivotArea dataOnly="0" labelOnly="1" outline="0" fieldPosition="0">
        <references count="2">
          <reference field="4" count="1">
            <x v="0"/>
          </reference>
          <reference field="5" count="1" selected="0">
            <x v="0"/>
          </reference>
        </references>
      </pivotArea>
    </format>
    <format dxfId="2021">
      <pivotArea dataOnly="0" labelOnly="1" outline="0" fieldPosition="0">
        <references count="2">
          <reference field="4" count="1">
            <x v="1"/>
          </reference>
          <reference field="5" count="1" selected="0">
            <x v="60"/>
          </reference>
        </references>
      </pivotArea>
    </format>
    <format dxfId="2020">
      <pivotArea dataOnly="0" labelOnly="1" outline="0" fieldPosition="0">
        <references count="3">
          <reference field="4" count="1" selected="0">
            <x v="0"/>
          </reference>
          <reference field="5" count="1" selected="0">
            <x v="0"/>
          </reference>
          <reference field="51" count="1">
            <x v="2"/>
          </reference>
        </references>
      </pivotArea>
    </format>
    <format dxfId="2019">
      <pivotArea dataOnly="0" labelOnly="1" outline="0" fieldPosition="0">
        <references count="3">
          <reference field="4" count="1" selected="0">
            <x v="0"/>
          </reference>
          <reference field="5" count="1" selected="0">
            <x v="17"/>
          </reference>
          <reference field="51" count="1">
            <x v="2"/>
          </reference>
        </references>
      </pivotArea>
    </format>
    <format dxfId="2018">
      <pivotArea dataOnly="0" labelOnly="1" outline="0" fieldPosition="0">
        <references count="3">
          <reference field="4" count="1" selected="0">
            <x v="0"/>
          </reference>
          <reference field="5" count="1" selected="0">
            <x v="23"/>
          </reference>
          <reference field="51" count="1">
            <x v="1"/>
          </reference>
        </references>
      </pivotArea>
    </format>
    <format dxfId="2017">
      <pivotArea dataOnly="0" labelOnly="1" outline="0" fieldPosition="0">
        <references count="3">
          <reference field="4" count="1" selected="0">
            <x v="1"/>
          </reference>
          <reference field="5" count="1" selected="0">
            <x v="60"/>
          </reference>
          <reference field="51" count="1">
            <x v="2"/>
          </reference>
        </references>
      </pivotArea>
    </format>
    <format dxfId="2016">
      <pivotArea dataOnly="0" labelOnly="1" outline="0" fieldPosition="0">
        <references count="2">
          <reference field="4" count="1">
            <x v="0"/>
          </reference>
          <reference field="5" count="1" selected="0">
            <x v="4"/>
          </reference>
        </references>
      </pivotArea>
    </format>
    <format dxfId="2015">
      <pivotArea dataOnly="0" labelOnly="1" outline="0" fieldPosition="0">
        <references count="2">
          <reference field="4" count="1">
            <x v="1"/>
          </reference>
          <reference field="5" count="1" selected="0">
            <x v="9"/>
          </reference>
        </references>
      </pivotArea>
    </format>
    <format dxfId="2014">
      <pivotArea dataOnly="0" labelOnly="1" outline="0" fieldPosition="0">
        <references count="2">
          <reference field="4" count="1">
            <x v="0"/>
          </reference>
          <reference field="5" count="1" selected="0">
            <x v="31"/>
          </reference>
        </references>
      </pivotArea>
    </format>
    <format dxfId="2013">
      <pivotArea dataOnly="0" labelOnly="1" outline="0" fieldPosition="0">
        <references count="2">
          <reference field="4" count="1">
            <x v="1"/>
          </reference>
          <reference field="5" count="1" selected="0">
            <x v="35"/>
          </reference>
        </references>
      </pivotArea>
    </format>
    <format dxfId="2012">
      <pivotArea dataOnly="0" labelOnly="1" outline="0" fieldPosition="0">
        <references count="2">
          <reference field="4" count="1">
            <x v="0"/>
          </reference>
          <reference field="5" count="1" selected="0">
            <x v="36"/>
          </reference>
        </references>
      </pivotArea>
    </format>
    <format dxfId="2011">
      <pivotArea dataOnly="0" labelOnly="1" outline="0" fieldPosition="0">
        <references count="2">
          <reference field="4" count="1">
            <x v="1"/>
          </reference>
          <reference field="5" count="1" selected="0">
            <x v="38"/>
          </reference>
        </references>
      </pivotArea>
    </format>
    <format dxfId="2010">
      <pivotArea dataOnly="0" labelOnly="1" outline="0" fieldPosition="0">
        <references count="2">
          <reference field="4" count="1">
            <x v="0"/>
          </reference>
          <reference field="5" count="1" selected="0">
            <x v="42"/>
          </reference>
        </references>
      </pivotArea>
    </format>
    <format dxfId="2009">
      <pivotArea dataOnly="0" labelOnly="1" outline="0" fieldPosition="0">
        <references count="2">
          <reference field="4" count="1">
            <x v="1"/>
          </reference>
          <reference field="5" count="1" selected="0">
            <x v="49"/>
          </reference>
        </references>
      </pivotArea>
    </format>
    <format dxfId="2008">
      <pivotArea dataOnly="0" labelOnly="1" outline="0" fieldPosition="0">
        <references count="2">
          <reference field="4" count="1">
            <x v="0"/>
          </reference>
          <reference field="5" count="1" selected="0">
            <x v="54"/>
          </reference>
        </references>
      </pivotArea>
    </format>
    <format dxfId="2007">
      <pivotArea dataOnly="0" labelOnly="1" outline="0" fieldPosition="0">
        <references count="3">
          <reference field="4" count="1" selected="0">
            <x v="0"/>
          </reference>
          <reference field="5" count="1" selected="0">
            <x v="4"/>
          </reference>
          <reference field="51" count="1">
            <x v="1"/>
          </reference>
        </references>
      </pivotArea>
    </format>
    <format dxfId="2006">
      <pivotArea dataOnly="0" labelOnly="1" outline="0" fieldPosition="0">
        <references count="3">
          <reference field="4" count="1" selected="0">
            <x v="0"/>
          </reference>
          <reference field="5" count="1" selected="0">
            <x v="8"/>
          </reference>
          <reference field="51" count="1">
            <x v="1"/>
          </reference>
        </references>
      </pivotArea>
    </format>
    <format dxfId="2005">
      <pivotArea dataOnly="0" labelOnly="1" outline="0" fieldPosition="0">
        <references count="3">
          <reference field="4" count="1" selected="0">
            <x v="1"/>
          </reference>
          <reference field="5" count="1" selected="0">
            <x v="9"/>
          </reference>
          <reference field="51" count="1">
            <x v="4"/>
          </reference>
        </references>
      </pivotArea>
    </format>
    <format dxfId="2004">
      <pivotArea dataOnly="0" labelOnly="1" outline="0" fieldPosition="0">
        <references count="3">
          <reference field="4" count="1" selected="0">
            <x v="1"/>
          </reference>
          <reference field="5" count="1" selected="0">
            <x v="21"/>
          </reference>
          <reference field="51" count="1">
            <x v="0"/>
          </reference>
        </references>
      </pivotArea>
    </format>
    <format dxfId="2003">
      <pivotArea dataOnly="0" labelOnly="1" outline="0" fieldPosition="0">
        <references count="3">
          <reference field="4" count="1" selected="0">
            <x v="1"/>
          </reference>
          <reference field="5" count="1" selected="0">
            <x v="29"/>
          </reference>
          <reference field="51" count="1">
            <x v="4"/>
          </reference>
        </references>
      </pivotArea>
    </format>
    <format dxfId="2002">
      <pivotArea dataOnly="0" labelOnly="1" outline="0" fieldPosition="0">
        <references count="3">
          <reference field="4" count="1" selected="0">
            <x v="0"/>
          </reference>
          <reference field="5" count="1" selected="0">
            <x v="31"/>
          </reference>
          <reference field="51" count="1">
            <x v="1"/>
          </reference>
        </references>
      </pivotArea>
    </format>
    <format dxfId="2001">
      <pivotArea dataOnly="0" labelOnly="1" outline="0" fieldPosition="0">
        <references count="3">
          <reference field="4" count="1" selected="0">
            <x v="1"/>
          </reference>
          <reference field="5" count="1" selected="0">
            <x v="35"/>
          </reference>
          <reference field="51" count="1">
            <x v="2"/>
          </reference>
        </references>
      </pivotArea>
    </format>
    <format dxfId="2000">
      <pivotArea dataOnly="0" labelOnly="1" outline="0" fieldPosition="0">
        <references count="3">
          <reference field="4" count="1" selected="0">
            <x v="0"/>
          </reference>
          <reference field="5" count="1" selected="0">
            <x v="36"/>
          </reference>
          <reference field="51" count="1">
            <x v="0"/>
          </reference>
        </references>
      </pivotArea>
    </format>
    <format dxfId="1999">
      <pivotArea dataOnly="0" labelOnly="1" outline="0" fieldPosition="0">
        <references count="3">
          <reference field="4" count="1" selected="0">
            <x v="1"/>
          </reference>
          <reference field="5" count="1" selected="0">
            <x v="38"/>
          </reference>
          <reference field="51" count="1">
            <x v="1"/>
          </reference>
        </references>
      </pivotArea>
    </format>
    <format dxfId="1998">
      <pivotArea dataOnly="0" labelOnly="1" outline="0" fieldPosition="0">
        <references count="3">
          <reference field="4" count="1" selected="0">
            <x v="0"/>
          </reference>
          <reference field="5" count="1" selected="0">
            <x v="42"/>
          </reference>
          <reference field="51" count="1">
            <x v="1"/>
          </reference>
        </references>
      </pivotArea>
    </format>
    <format dxfId="1997">
      <pivotArea dataOnly="0" labelOnly="1" outline="0" fieldPosition="0">
        <references count="3">
          <reference field="4" count="1" selected="0">
            <x v="0"/>
          </reference>
          <reference field="5" count="1" selected="0">
            <x v="46"/>
          </reference>
          <reference field="51" count="1">
            <x v="2"/>
          </reference>
        </references>
      </pivotArea>
    </format>
    <format dxfId="1996">
      <pivotArea dataOnly="0" labelOnly="1" outline="0" fieldPosition="0">
        <references count="3">
          <reference field="4" count="1" selected="0">
            <x v="0"/>
          </reference>
          <reference field="5" count="1" selected="0">
            <x v="47"/>
          </reference>
          <reference field="51" count="1">
            <x v="2"/>
          </reference>
        </references>
      </pivotArea>
    </format>
    <format dxfId="1995">
      <pivotArea dataOnly="0" labelOnly="1" outline="0" fieldPosition="0">
        <references count="3">
          <reference field="4" count="1" selected="0">
            <x v="0"/>
          </reference>
          <reference field="5" count="1" selected="0">
            <x v="48"/>
          </reference>
          <reference field="51" count="1">
            <x v="2"/>
          </reference>
        </references>
      </pivotArea>
    </format>
    <format dxfId="1994">
      <pivotArea dataOnly="0" labelOnly="1" outline="0" fieldPosition="0">
        <references count="3">
          <reference field="4" count="1" selected="0">
            <x v="1"/>
          </reference>
          <reference field="5" count="1" selected="0">
            <x v="49"/>
          </reference>
          <reference field="51" count="1">
            <x v="4"/>
          </reference>
        </references>
      </pivotArea>
    </format>
    <format dxfId="1993">
      <pivotArea dataOnly="0" labelOnly="1" outline="0" fieldPosition="0">
        <references count="3">
          <reference field="4" count="1" selected="0">
            <x v="1"/>
          </reference>
          <reference field="5" count="1" selected="0">
            <x v="52"/>
          </reference>
          <reference field="51" count="1">
            <x v="1"/>
          </reference>
        </references>
      </pivotArea>
    </format>
    <format dxfId="1992">
      <pivotArea dataOnly="0" labelOnly="1" outline="0" fieldPosition="0">
        <references count="3">
          <reference field="4" count="1" selected="0">
            <x v="0"/>
          </reference>
          <reference field="5" count="1" selected="0">
            <x v="54"/>
          </reference>
          <reference field="51" count="1">
            <x v="1"/>
          </reference>
        </references>
      </pivotArea>
    </format>
    <format dxfId="1991">
      <pivotArea dataOnly="0" labelOnly="1" outline="0" fieldPosition="0">
        <references count="3">
          <reference field="4" count="1" selected="0">
            <x v="0"/>
          </reference>
          <reference field="5" count="1" selected="0">
            <x v="55"/>
          </reference>
          <reference field="51" count="1">
            <x v="0"/>
          </reference>
        </references>
      </pivotArea>
    </format>
    <format dxfId="1990">
      <pivotArea dataOnly="0" labelOnly="1" outline="0" fieldPosition="0">
        <references count="3">
          <reference field="4" count="1" selected="0">
            <x v="0"/>
          </reference>
          <reference field="5" count="1" selected="0">
            <x v="58"/>
          </reference>
          <reference field="51" count="1">
            <x v="1"/>
          </reference>
        </references>
      </pivotArea>
    </format>
    <format dxfId="1989">
      <pivotArea dataOnly="0" labelOnly="1" outline="0" fieldPosition="0">
        <references count="3">
          <reference field="4" count="1" selected="0">
            <x v="0"/>
          </reference>
          <reference field="5" count="1" selected="0">
            <x v="61"/>
          </reference>
          <reference field="51" count="1">
            <x v="3"/>
          </reference>
        </references>
      </pivotArea>
    </format>
    <format dxfId="1988">
      <pivotArea dataOnly="0" labelOnly="1" outline="0" fieldPosition="0">
        <references count="2">
          <reference field="4" count="1">
            <x v="0"/>
          </reference>
          <reference field="5" count="1" selected="0">
            <x v="4"/>
          </reference>
        </references>
      </pivotArea>
    </format>
    <format dxfId="1987">
      <pivotArea dataOnly="0" labelOnly="1" outline="0" fieldPosition="0">
        <references count="2">
          <reference field="4" count="1">
            <x v="1"/>
          </reference>
          <reference field="5" count="1" selected="0">
            <x v="9"/>
          </reference>
        </references>
      </pivotArea>
    </format>
    <format dxfId="1986">
      <pivotArea dataOnly="0" labelOnly="1" outline="0" fieldPosition="0">
        <references count="2">
          <reference field="4" count="1">
            <x v="0"/>
          </reference>
          <reference field="5" count="1" selected="0">
            <x v="31"/>
          </reference>
        </references>
      </pivotArea>
    </format>
    <format dxfId="1985">
      <pivotArea dataOnly="0" labelOnly="1" outline="0" fieldPosition="0">
        <references count="2">
          <reference field="4" count="1">
            <x v="1"/>
          </reference>
          <reference field="5" count="1" selected="0">
            <x v="35"/>
          </reference>
        </references>
      </pivotArea>
    </format>
    <format dxfId="1984">
      <pivotArea dataOnly="0" labelOnly="1" outline="0" fieldPosition="0">
        <references count="2">
          <reference field="4" count="1">
            <x v="0"/>
          </reference>
          <reference field="5" count="1" selected="0">
            <x v="36"/>
          </reference>
        </references>
      </pivotArea>
    </format>
    <format dxfId="1983">
      <pivotArea dataOnly="0" labelOnly="1" outline="0" fieldPosition="0">
        <references count="2">
          <reference field="4" count="1">
            <x v="1"/>
          </reference>
          <reference field="5" count="1" selected="0">
            <x v="38"/>
          </reference>
        </references>
      </pivotArea>
    </format>
    <format dxfId="1982">
      <pivotArea dataOnly="0" labelOnly="1" outline="0" fieldPosition="0">
        <references count="2">
          <reference field="4" count="1">
            <x v="0"/>
          </reference>
          <reference field="5" count="1" selected="0">
            <x v="42"/>
          </reference>
        </references>
      </pivotArea>
    </format>
    <format dxfId="1981">
      <pivotArea dataOnly="0" labelOnly="1" outline="0" fieldPosition="0">
        <references count="2">
          <reference field="4" count="1">
            <x v="1"/>
          </reference>
          <reference field="5" count="1" selected="0">
            <x v="49"/>
          </reference>
        </references>
      </pivotArea>
    </format>
    <format dxfId="1980">
      <pivotArea dataOnly="0" labelOnly="1" outline="0" fieldPosition="0">
        <references count="2">
          <reference field="4" count="1">
            <x v="0"/>
          </reference>
          <reference field="5" count="1" selected="0">
            <x v="54"/>
          </reference>
        </references>
      </pivotArea>
    </format>
    <format dxfId="1979">
      <pivotArea dataOnly="0" labelOnly="1" outline="0" fieldPosition="0">
        <references count="3">
          <reference field="4" count="1" selected="0">
            <x v="0"/>
          </reference>
          <reference field="5" count="1" selected="0">
            <x v="4"/>
          </reference>
          <reference field="51" count="1">
            <x v="1"/>
          </reference>
        </references>
      </pivotArea>
    </format>
    <format dxfId="1978">
      <pivotArea dataOnly="0" labelOnly="1" outline="0" fieldPosition="0">
        <references count="3">
          <reference field="4" count="1" selected="0">
            <x v="0"/>
          </reference>
          <reference field="5" count="1" selected="0">
            <x v="8"/>
          </reference>
          <reference field="51" count="1">
            <x v="1"/>
          </reference>
        </references>
      </pivotArea>
    </format>
    <format dxfId="1977">
      <pivotArea dataOnly="0" labelOnly="1" outline="0" fieldPosition="0">
        <references count="3">
          <reference field="4" count="1" selected="0">
            <x v="1"/>
          </reference>
          <reference field="5" count="1" selected="0">
            <x v="9"/>
          </reference>
          <reference field="51" count="1">
            <x v="4"/>
          </reference>
        </references>
      </pivotArea>
    </format>
    <format dxfId="1976">
      <pivotArea dataOnly="0" labelOnly="1" outline="0" fieldPosition="0">
        <references count="3">
          <reference field="4" count="1" selected="0">
            <x v="1"/>
          </reference>
          <reference field="5" count="1" selected="0">
            <x v="21"/>
          </reference>
          <reference field="51" count="1">
            <x v="0"/>
          </reference>
        </references>
      </pivotArea>
    </format>
    <format dxfId="1975">
      <pivotArea dataOnly="0" labelOnly="1" outline="0" fieldPosition="0">
        <references count="3">
          <reference field="4" count="1" selected="0">
            <x v="1"/>
          </reference>
          <reference field="5" count="1" selected="0">
            <x v="29"/>
          </reference>
          <reference field="51" count="1">
            <x v="4"/>
          </reference>
        </references>
      </pivotArea>
    </format>
    <format dxfId="1974">
      <pivotArea dataOnly="0" labelOnly="1" outline="0" fieldPosition="0">
        <references count="3">
          <reference field="4" count="1" selected="0">
            <x v="0"/>
          </reference>
          <reference field="5" count="1" selected="0">
            <x v="31"/>
          </reference>
          <reference field="51" count="1">
            <x v="1"/>
          </reference>
        </references>
      </pivotArea>
    </format>
    <format dxfId="1973">
      <pivotArea dataOnly="0" labelOnly="1" outline="0" fieldPosition="0">
        <references count="3">
          <reference field="4" count="1" selected="0">
            <x v="1"/>
          </reference>
          <reference field="5" count="1" selected="0">
            <x v="35"/>
          </reference>
          <reference field="51" count="1">
            <x v="2"/>
          </reference>
        </references>
      </pivotArea>
    </format>
    <format dxfId="1972">
      <pivotArea dataOnly="0" labelOnly="1" outline="0" fieldPosition="0">
        <references count="3">
          <reference field="4" count="1" selected="0">
            <x v="0"/>
          </reference>
          <reference field="5" count="1" selected="0">
            <x v="36"/>
          </reference>
          <reference field="51" count="1">
            <x v="0"/>
          </reference>
        </references>
      </pivotArea>
    </format>
    <format dxfId="1971">
      <pivotArea dataOnly="0" labelOnly="1" outline="0" fieldPosition="0">
        <references count="3">
          <reference field="4" count="1" selected="0">
            <x v="1"/>
          </reference>
          <reference field="5" count="1" selected="0">
            <x v="38"/>
          </reference>
          <reference field="51" count="1">
            <x v="1"/>
          </reference>
        </references>
      </pivotArea>
    </format>
    <format dxfId="1970">
      <pivotArea dataOnly="0" labelOnly="1" outline="0" fieldPosition="0">
        <references count="3">
          <reference field="4" count="1" selected="0">
            <x v="0"/>
          </reference>
          <reference field="5" count="1" selected="0">
            <x v="42"/>
          </reference>
          <reference field="51" count="1">
            <x v="1"/>
          </reference>
        </references>
      </pivotArea>
    </format>
    <format dxfId="1969">
      <pivotArea dataOnly="0" labelOnly="1" outline="0" fieldPosition="0">
        <references count="3">
          <reference field="4" count="1" selected="0">
            <x v="0"/>
          </reference>
          <reference field="5" count="1" selected="0">
            <x v="46"/>
          </reference>
          <reference field="51" count="1">
            <x v="2"/>
          </reference>
        </references>
      </pivotArea>
    </format>
    <format dxfId="1968">
      <pivotArea dataOnly="0" labelOnly="1" outline="0" fieldPosition="0">
        <references count="3">
          <reference field="4" count="1" selected="0">
            <x v="0"/>
          </reference>
          <reference field="5" count="1" selected="0">
            <x v="47"/>
          </reference>
          <reference field="51" count="1">
            <x v="2"/>
          </reference>
        </references>
      </pivotArea>
    </format>
    <format dxfId="1967">
      <pivotArea dataOnly="0" labelOnly="1" outline="0" fieldPosition="0">
        <references count="3">
          <reference field="4" count="1" selected="0">
            <x v="0"/>
          </reference>
          <reference field="5" count="1" selected="0">
            <x v="48"/>
          </reference>
          <reference field="51" count="1">
            <x v="2"/>
          </reference>
        </references>
      </pivotArea>
    </format>
    <format dxfId="1966">
      <pivotArea dataOnly="0" labelOnly="1" outline="0" fieldPosition="0">
        <references count="3">
          <reference field="4" count="1" selected="0">
            <x v="1"/>
          </reference>
          <reference field="5" count="1" selected="0">
            <x v="49"/>
          </reference>
          <reference field="51" count="1">
            <x v="4"/>
          </reference>
        </references>
      </pivotArea>
    </format>
    <format dxfId="1965">
      <pivotArea dataOnly="0" labelOnly="1" outline="0" fieldPosition="0">
        <references count="3">
          <reference field="4" count="1" selected="0">
            <x v="1"/>
          </reference>
          <reference field="5" count="1" selected="0">
            <x v="52"/>
          </reference>
          <reference field="51" count="1">
            <x v="1"/>
          </reference>
        </references>
      </pivotArea>
    </format>
    <format dxfId="1964">
      <pivotArea dataOnly="0" labelOnly="1" outline="0" fieldPosition="0">
        <references count="3">
          <reference field="4" count="1" selected="0">
            <x v="0"/>
          </reference>
          <reference field="5" count="1" selected="0">
            <x v="54"/>
          </reference>
          <reference field="51" count="1">
            <x v="1"/>
          </reference>
        </references>
      </pivotArea>
    </format>
    <format dxfId="1963">
      <pivotArea dataOnly="0" labelOnly="1" outline="0" fieldPosition="0">
        <references count="3">
          <reference field="4" count="1" selected="0">
            <x v="0"/>
          </reference>
          <reference field="5" count="1" selected="0">
            <x v="55"/>
          </reference>
          <reference field="51" count="1">
            <x v="0"/>
          </reference>
        </references>
      </pivotArea>
    </format>
    <format dxfId="1962">
      <pivotArea dataOnly="0" labelOnly="1" outline="0" fieldPosition="0">
        <references count="3">
          <reference field="4" count="1" selected="0">
            <x v="0"/>
          </reference>
          <reference field="5" count="1" selected="0">
            <x v="58"/>
          </reference>
          <reference field="51" count="1">
            <x v="1"/>
          </reference>
        </references>
      </pivotArea>
    </format>
    <format dxfId="1961">
      <pivotArea dataOnly="0" labelOnly="1" outline="0" fieldPosition="0">
        <references count="3">
          <reference field="4" count="1" selected="0">
            <x v="0"/>
          </reference>
          <reference field="5" count="1" selected="0">
            <x v="61"/>
          </reference>
          <reference field="51" count="1">
            <x v="3"/>
          </reference>
        </references>
      </pivotArea>
    </format>
  </formats>
  <conditionalFormats count="4">
    <conditionalFormat priority="4">
      <pivotAreas count="1">
        <pivotArea type="data" outline="0" collapsedLevelsAreSubtotals="1" fieldPosition="0">
          <references count="1">
            <reference field="4294967294" count="1" selected="0">
              <x v="1"/>
            </reference>
          </references>
        </pivotArea>
      </pivotAreas>
    </conditionalFormat>
    <conditionalFormat priority="3">
      <pivotAreas count="1">
        <pivotArea type="data" outline="0" collapsedLevelsAreSubtotals="1" fieldPosition="0">
          <references count="1">
            <reference field="4294967294" count="1" selected="0">
              <x v="1"/>
            </reference>
          </references>
        </pivotArea>
      </pivotAreas>
    </conditionalFormat>
    <conditionalFormat priority="2">
      <pivotAreas count="1">
        <pivotArea type="data" outline="0" collapsedLevelsAreSubtotals="1" fieldPosition="0">
          <references count="1">
            <reference field="4294967294" count="1" selected="0">
              <x v="1"/>
            </reference>
          </references>
        </pivotArea>
      </pivotAreas>
    </conditionalFormat>
    <conditionalFormat priority="1">
      <pivotAreas count="1">
        <pivotArea type="data" outline="0" collapsedLevelsAreSubtotals="1" fieldPosition="0">
          <references count="1">
            <reference field="4294967294" count="1" selected="0">
              <x v="1"/>
            </reference>
          </references>
        </pivotArea>
      </pivotAreas>
    </conditionalFormat>
  </conditionalFormats>
  <pivotTableStyleInfo name="PivotStyleMedium9"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2.xml><?xml version="1.0" encoding="utf-8"?>
<pivotTableDefinition xmlns="http://schemas.openxmlformats.org/spreadsheetml/2006/main" name="TablaDinámica5" cacheId="145" applyNumberFormats="0" applyBorderFormats="0" applyFontFormats="0" applyPatternFormats="0" applyAlignmentFormats="0" applyWidthHeightFormats="1" dataCaption="Valores" updatedVersion="6" minRefreshableVersion="3" itemPrintTitles="1" createdVersion="6" indent="0" outline="1" outlineData="1" multipleFieldFilters="0" chartFormat="13" rowHeaderCaption="Dependencia">
  <location ref="A85:G96" firstHeaderRow="1" firstDataRow="2" firstDataCol="1"/>
  <pivotFields count="133">
    <pivotField showAll="0"/>
    <pivotField showAll="0"/>
    <pivotField showAll="0"/>
    <pivotField axis="axisRow" showAll="0">
      <items count="10">
        <item x="0"/>
        <item x="1"/>
        <item x="2"/>
        <item x="3"/>
        <item x="4"/>
        <item x="5"/>
        <item x="6"/>
        <item x="7"/>
        <item x="8"/>
        <item t="default"/>
      </items>
    </pivotField>
    <pivotField showAll="0">
      <items count="3">
        <item x="0"/>
        <item x="1"/>
        <item t="default"/>
      </items>
    </pivotField>
    <pivotField showAll="0"/>
    <pivotField showAll="0"/>
    <pivotField showAll="0">
      <items count="7">
        <item x="4"/>
        <item x="3"/>
        <item x="2"/>
        <item x="5"/>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axis="axisCol" dataField="1" showAll="0" defaultSubtotal="0">
      <items count="5">
        <item x="0"/>
        <item x="3"/>
        <item x="1"/>
        <item x="4"/>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items count="6">
        <item x="0"/>
        <item x="2"/>
        <item x="3"/>
        <item x="4"/>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
  </rowFields>
  <rowItems count="10">
    <i>
      <x/>
    </i>
    <i>
      <x v="1"/>
    </i>
    <i>
      <x v="2"/>
    </i>
    <i>
      <x v="3"/>
    </i>
    <i>
      <x v="4"/>
    </i>
    <i>
      <x v="5"/>
    </i>
    <i>
      <x v="6"/>
    </i>
    <i>
      <x v="7"/>
    </i>
    <i>
      <x v="8"/>
    </i>
    <i t="grand">
      <x/>
    </i>
  </rowItems>
  <colFields count="1">
    <field x="51"/>
  </colFields>
  <colItems count="6">
    <i>
      <x/>
    </i>
    <i>
      <x v="1"/>
    </i>
    <i>
      <x v="2"/>
    </i>
    <i>
      <x v="3"/>
    </i>
    <i>
      <x v="4"/>
    </i>
    <i t="grand">
      <x/>
    </i>
  </colItems>
  <dataFields count="1">
    <dataField name="Cuenta de DESEMPEÑO FINAL 4to TRIMESTRE" fld="51" subtotal="count" baseField="0" baseItem="0"/>
  </dataFields>
  <formats count="30">
    <format dxfId="1788">
      <pivotArea type="all" dataOnly="0" outline="0" fieldPosition="0"/>
    </format>
    <format dxfId="1789">
      <pivotArea outline="0" collapsedLevelsAreSubtotals="1" fieldPosition="0"/>
    </format>
    <format dxfId="1790">
      <pivotArea type="origin" dataOnly="0" labelOnly="1" outline="0" fieldPosition="0"/>
    </format>
    <format dxfId="1791">
      <pivotArea field="78" type="button" dataOnly="0" labelOnly="1" outline="0"/>
    </format>
    <format dxfId="1792">
      <pivotArea type="topRight" dataOnly="0" labelOnly="1" outline="0" fieldPosition="0"/>
    </format>
    <format dxfId="1793">
      <pivotArea field="3" type="button" dataOnly="0" labelOnly="1" outline="0" axis="axisRow" fieldPosition="0"/>
    </format>
    <format dxfId="1794">
      <pivotArea dataOnly="0" labelOnly="1" fieldPosition="0">
        <references count="1">
          <reference field="3" count="0"/>
        </references>
      </pivotArea>
    </format>
    <format dxfId="1795">
      <pivotArea dataOnly="0" labelOnly="1" grandRow="1" outline="0" fieldPosition="0"/>
    </format>
    <format dxfId="1796">
      <pivotArea dataOnly="0" labelOnly="1" grandCol="1" outline="0" fieldPosition="0"/>
    </format>
    <format dxfId="1797">
      <pivotArea type="all" dataOnly="0" outline="0" fieldPosition="0"/>
    </format>
    <format dxfId="1798">
      <pivotArea outline="0" collapsedLevelsAreSubtotals="1" fieldPosition="0"/>
    </format>
    <format dxfId="1799">
      <pivotArea type="origin" dataOnly="0" labelOnly="1" outline="0" fieldPosition="0"/>
    </format>
    <format dxfId="1800">
      <pivotArea field="78" type="button" dataOnly="0" labelOnly="1" outline="0"/>
    </format>
    <format dxfId="1801">
      <pivotArea type="topRight" dataOnly="0" labelOnly="1" outline="0" fieldPosition="0"/>
    </format>
    <format dxfId="1802">
      <pivotArea field="3" type="button" dataOnly="0" labelOnly="1" outline="0" axis="axisRow" fieldPosition="0"/>
    </format>
    <format dxfId="1803">
      <pivotArea dataOnly="0" labelOnly="1" fieldPosition="0">
        <references count="1">
          <reference field="3" count="0"/>
        </references>
      </pivotArea>
    </format>
    <format dxfId="1804">
      <pivotArea dataOnly="0" labelOnly="1" grandRow="1" outline="0" fieldPosition="0"/>
    </format>
    <format dxfId="1805">
      <pivotArea dataOnly="0" labelOnly="1" grandCol="1" outline="0" fieldPosition="0"/>
    </format>
    <format dxfId="1806">
      <pivotArea type="all" dataOnly="0" outline="0" fieldPosition="0"/>
    </format>
    <format dxfId="1807">
      <pivotArea outline="0" collapsedLevelsAreSubtotals="1" fieldPosition="0"/>
    </format>
    <format dxfId="1808">
      <pivotArea type="origin" dataOnly="0" labelOnly="1" outline="0" fieldPosition="0"/>
    </format>
    <format dxfId="1809">
      <pivotArea field="78" type="button" dataOnly="0" labelOnly="1" outline="0"/>
    </format>
    <format dxfId="1810">
      <pivotArea type="topRight" dataOnly="0" labelOnly="1" outline="0" fieldPosition="0"/>
    </format>
    <format dxfId="1811">
      <pivotArea field="3" type="button" dataOnly="0" labelOnly="1" outline="0" axis="axisRow" fieldPosition="0"/>
    </format>
    <format dxfId="1812">
      <pivotArea dataOnly="0" labelOnly="1" fieldPosition="0">
        <references count="1">
          <reference field="3" count="0"/>
        </references>
      </pivotArea>
    </format>
    <format dxfId="1813">
      <pivotArea dataOnly="0" labelOnly="1" grandRow="1" outline="0" fieldPosition="0"/>
    </format>
    <format dxfId="1814">
      <pivotArea dataOnly="0" labelOnly="1" grandCol="1" outline="0" fieldPosition="0"/>
    </format>
    <format dxfId="1815">
      <pivotArea dataOnly="0" labelOnly="1" fieldPosition="0">
        <references count="1">
          <reference field="3" count="0"/>
        </references>
      </pivotArea>
    </format>
    <format dxfId="1816">
      <pivotArea outline="0" fieldPosition="0">
        <references count="1">
          <reference field="4294967294" count="1">
            <x v="0"/>
          </reference>
        </references>
      </pivotArea>
    </format>
    <format dxfId="1787">
      <pivotArea outline="0" fieldPosition="0">
        <references count="1">
          <reference field="4294967294" count="1">
            <x v="0"/>
          </reference>
        </references>
      </pivotArea>
    </format>
  </formats>
  <chartFormats count="14">
    <chartFormat chart="1" format="21" series="1">
      <pivotArea type="data" outline="0" fieldPosition="0">
        <references count="1">
          <reference field="51" count="1" selected="0">
            <x v="1"/>
          </reference>
        </references>
      </pivotArea>
    </chartFormat>
    <chartFormat chart="1" format="22" series="1">
      <pivotArea type="data" outline="0" fieldPosition="0">
        <references count="1">
          <reference field="51" count="1" selected="0">
            <x v="0"/>
          </reference>
        </references>
      </pivotArea>
    </chartFormat>
    <chartFormat chart="1" format="23" series="1">
      <pivotArea type="data" outline="0" fieldPosition="0">
        <references count="1">
          <reference field="51" count="1" selected="0">
            <x v="3"/>
          </reference>
        </references>
      </pivotArea>
    </chartFormat>
    <chartFormat chart="1" format="24" series="1">
      <pivotArea type="data" outline="0" fieldPosition="0">
        <references count="1">
          <reference field="51" count="1" selected="0">
            <x v="4"/>
          </reference>
        </references>
      </pivotArea>
    </chartFormat>
    <chartFormat chart="1" format="25" series="1">
      <pivotArea type="data" outline="0" fieldPosition="0">
        <references count="1">
          <reference field="51" count="1" selected="0">
            <x v="2"/>
          </reference>
        </references>
      </pivotArea>
    </chartFormat>
    <chartFormat chart="1" format="26" series="1">
      <pivotArea type="data" outline="0" fieldPosition="0">
        <references count="2">
          <reference field="4294967294" count="1" selected="0">
            <x v="0"/>
          </reference>
          <reference field="51" count="1" selected="0">
            <x v="0"/>
          </reference>
        </references>
      </pivotArea>
    </chartFormat>
    <chartFormat chart="1" format="27" series="1">
      <pivotArea type="data" outline="0" fieldPosition="0">
        <references count="2">
          <reference field="4294967294" count="1" selected="0">
            <x v="0"/>
          </reference>
          <reference field="51" count="1" selected="0">
            <x v="3"/>
          </reference>
        </references>
      </pivotArea>
    </chartFormat>
    <chartFormat chart="1" format="28" series="1">
      <pivotArea type="data" outline="0" fieldPosition="0">
        <references count="2">
          <reference field="4294967294" count="1" selected="0">
            <x v="0"/>
          </reference>
          <reference field="51" count="1" selected="0">
            <x v="4"/>
          </reference>
        </references>
      </pivotArea>
    </chartFormat>
    <chartFormat chart="1" format="29" series="1">
      <pivotArea type="data" outline="0" fieldPosition="0">
        <references count="2">
          <reference field="4294967294" count="1" selected="0">
            <x v="0"/>
          </reference>
          <reference field="51" count="1" selected="0">
            <x v="2"/>
          </reference>
        </references>
      </pivotArea>
    </chartFormat>
    <chartFormat chart="7" format="36" series="1">
      <pivotArea type="data" outline="0" fieldPosition="0">
        <references count="2">
          <reference field="4294967294" count="1" selected="0">
            <x v="0"/>
          </reference>
          <reference field="51" count="1" selected="0">
            <x v="3"/>
          </reference>
        </references>
      </pivotArea>
    </chartFormat>
    <chartFormat chart="7" format="37" series="1">
      <pivotArea type="data" outline="0" fieldPosition="0">
        <references count="2">
          <reference field="4294967294" count="1" selected="0">
            <x v="0"/>
          </reference>
          <reference field="51" count="1" selected="0">
            <x v="4"/>
          </reference>
        </references>
      </pivotArea>
    </chartFormat>
    <chartFormat chart="7" format="38" series="1">
      <pivotArea type="data" outline="0" fieldPosition="0">
        <references count="2">
          <reference field="4294967294" count="1" selected="0">
            <x v="0"/>
          </reference>
          <reference field="51" count="1" selected="0">
            <x v="0"/>
          </reference>
        </references>
      </pivotArea>
    </chartFormat>
    <chartFormat chart="7" format="39" series="1">
      <pivotArea type="data" outline="0" fieldPosition="0">
        <references count="2">
          <reference field="4294967294" count="1" selected="0">
            <x v="0"/>
          </reference>
          <reference field="51" count="1" selected="0">
            <x v="1"/>
          </reference>
        </references>
      </pivotArea>
    </chartFormat>
    <chartFormat chart="7" format="40" series="1">
      <pivotArea type="data" outline="0" fieldPosition="0">
        <references count="2">
          <reference field="4294967294" count="1" selected="0">
            <x v="0"/>
          </reference>
          <reference field="51" count="1" selected="0">
            <x v="2"/>
          </reference>
        </references>
      </pivotArea>
    </chartFormat>
  </chartFormats>
  <pivotTableStyleInfo name="PivotStyleDark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3.xml><?xml version="1.0" encoding="utf-8"?>
<pivotTableDefinition xmlns="http://schemas.openxmlformats.org/spreadsheetml/2006/main" name="TablaDinámica1" cacheId="145"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INDICADORES">
  <location ref="A3:G7" firstHeaderRow="1" firstDataRow="2" firstDataCol="1"/>
  <pivotFields count="133">
    <pivotField showAll="0"/>
    <pivotField showAll="0"/>
    <pivotField showAll="0"/>
    <pivotField showAll="0"/>
    <pivotField axis="axisRow" showAll="0">
      <items count="3">
        <item x="0"/>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axis="axisCol" dataField="1" showAll="0" defaultSubtotal="0">
      <items count="5">
        <item x="0"/>
        <item x="3"/>
        <item x="1"/>
        <item x="4"/>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items count="6">
        <item x="0"/>
        <item x="2"/>
        <item x="3"/>
        <item x="4"/>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
  </rowFields>
  <rowItems count="3">
    <i>
      <x/>
    </i>
    <i>
      <x v="1"/>
    </i>
    <i t="grand">
      <x/>
    </i>
  </rowItems>
  <colFields count="1">
    <field x="51"/>
  </colFields>
  <colItems count="6">
    <i>
      <x/>
    </i>
    <i>
      <x v="1"/>
    </i>
    <i>
      <x v="2"/>
    </i>
    <i>
      <x v="3"/>
    </i>
    <i>
      <x v="4"/>
    </i>
    <i t="grand">
      <x/>
    </i>
  </colItems>
  <dataFields count="1">
    <dataField name="Cuenta de DESEMPEÑO FINAL 4to TRIMESTRE" fld="51" subtotal="count" baseField="0" baseItem="0"/>
  </dataFields>
  <formats count="26">
    <format dxfId="2444">
      <pivotArea outline="0" collapsedLevelsAreSubtotals="1" fieldPosition="0"/>
    </format>
    <format dxfId="2443">
      <pivotArea field="4" type="button" dataOnly="0" labelOnly="1" outline="0" axis="axisRow" fieldPosition="0"/>
    </format>
    <format dxfId="2442">
      <pivotArea dataOnly="0" labelOnly="1" fieldPosition="0">
        <references count="1">
          <reference field="4" count="0"/>
        </references>
      </pivotArea>
    </format>
    <format dxfId="2441">
      <pivotArea dataOnly="0" labelOnly="1" grandRow="1" outline="0" fieldPosition="0"/>
    </format>
    <format dxfId="2440">
      <pivotArea dataOnly="0" labelOnly="1" grandCol="1" outline="0" fieldPosition="0"/>
    </format>
    <format dxfId="2439">
      <pivotArea outline="0" collapsedLevelsAreSubtotals="1" fieldPosition="0"/>
    </format>
    <format dxfId="2438">
      <pivotArea field="4" type="button" dataOnly="0" labelOnly="1" outline="0" axis="axisRow" fieldPosition="0"/>
    </format>
    <format dxfId="2437">
      <pivotArea dataOnly="0" labelOnly="1" fieldPosition="0">
        <references count="1">
          <reference field="4" count="0"/>
        </references>
      </pivotArea>
    </format>
    <format dxfId="2436">
      <pivotArea dataOnly="0" labelOnly="1" grandRow="1" outline="0" fieldPosition="0"/>
    </format>
    <format dxfId="2435">
      <pivotArea dataOnly="0" labelOnly="1" grandCol="1" outline="0" fieldPosition="0"/>
    </format>
    <format dxfId="2434">
      <pivotArea outline="0" collapsedLevelsAreSubtotals="1" fieldPosition="0"/>
    </format>
    <format dxfId="2433">
      <pivotArea field="4" type="button" dataOnly="0" labelOnly="1" outline="0" axis="axisRow" fieldPosition="0"/>
    </format>
    <format dxfId="2432">
      <pivotArea dataOnly="0" labelOnly="1" fieldPosition="0">
        <references count="1">
          <reference field="4" count="0"/>
        </references>
      </pivotArea>
    </format>
    <format dxfId="2431">
      <pivotArea dataOnly="0" labelOnly="1" grandRow="1" outline="0" fieldPosition="0"/>
    </format>
    <format dxfId="2430">
      <pivotArea dataOnly="0" labelOnly="1" grandCol="1" outline="0" fieldPosition="0"/>
    </format>
    <format dxfId="2429">
      <pivotArea grandRow="1" outline="0" collapsedLevelsAreSubtotals="1" fieldPosition="0"/>
    </format>
    <format dxfId="2428">
      <pivotArea dataOnly="0" labelOnly="1" grandRow="1" outline="0" fieldPosition="0"/>
    </format>
    <format dxfId="2427">
      <pivotArea type="all" dataOnly="0" outline="0" fieldPosition="0"/>
    </format>
    <format dxfId="2426">
      <pivotArea outline="0" collapsedLevelsAreSubtotals="1" fieldPosition="0"/>
    </format>
    <format dxfId="2425">
      <pivotArea type="origin" dataOnly="0" labelOnly="1" outline="0" fieldPosition="0"/>
    </format>
    <format dxfId="2424">
      <pivotArea field="78" type="button" dataOnly="0" labelOnly="1" outline="0"/>
    </format>
    <format dxfId="2423">
      <pivotArea type="topRight" dataOnly="0" labelOnly="1" outline="0" fieldPosition="0"/>
    </format>
    <format dxfId="2422">
      <pivotArea field="4" type="button" dataOnly="0" labelOnly="1" outline="0" axis="axisRow" fieldPosition="0"/>
    </format>
    <format dxfId="2421">
      <pivotArea dataOnly="0" labelOnly="1" fieldPosition="0">
        <references count="1">
          <reference field="4" count="0"/>
        </references>
      </pivotArea>
    </format>
    <format dxfId="2420">
      <pivotArea dataOnly="0" labelOnly="1" grandRow="1" outline="0" fieldPosition="0"/>
    </format>
    <format dxfId="2419">
      <pivotArea dataOnly="0" labelOnly="1" grandCol="1" outline="0" fieldPosition="0"/>
    </format>
  </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4.xml><?xml version="1.0" encoding="utf-8"?>
<pivotTableDefinition xmlns="http://schemas.openxmlformats.org/spreadsheetml/2006/main" name="TablaDinámica6" cacheId="145"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3" rowHeaderCaption="INDICADORES">
  <location ref="A22:D29" firstHeaderRow="1" firstDataRow="2" firstDataCol="1"/>
  <pivotFields count="133">
    <pivotField showAll="0"/>
    <pivotField showAll="0"/>
    <pivotField showAll="0"/>
    <pivotField showAll="0">
      <items count="10">
        <item x="0"/>
        <item x="1"/>
        <item x="2"/>
        <item x="3"/>
        <item x="4"/>
        <item x="5"/>
        <item x="6"/>
        <item x="7"/>
        <item x="8"/>
        <item t="default"/>
      </items>
    </pivotField>
    <pivotField axis="axisCol" showAll="0">
      <items count="3">
        <item x="0"/>
        <item x="1"/>
        <item t="default"/>
      </items>
    </pivotField>
    <pivotField showAll="0"/>
    <pivotField showAll="0"/>
    <pivotField showAll="0">
      <items count="7">
        <item x="4"/>
        <item x="3"/>
        <item x="2"/>
        <item x="5"/>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axis="axisRow" dataField="1" showAll="0" defaultSubtotal="0">
      <items count="5">
        <item x="0"/>
        <item x="3"/>
        <item x="1"/>
        <item x="4"/>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51"/>
  </rowFields>
  <rowItems count="6">
    <i>
      <x/>
    </i>
    <i>
      <x v="1"/>
    </i>
    <i>
      <x v="2"/>
    </i>
    <i>
      <x v="3"/>
    </i>
    <i>
      <x v="4"/>
    </i>
    <i t="grand">
      <x/>
    </i>
  </rowItems>
  <colFields count="1">
    <field x="4"/>
  </colFields>
  <colItems count="3">
    <i>
      <x/>
    </i>
    <i>
      <x v="1"/>
    </i>
    <i t="grand">
      <x/>
    </i>
  </colItems>
  <dataFields count="1">
    <dataField name="Cuenta de DESEMPEÑO FINAL 4to TRIMESTRE" fld="51" subtotal="count" showDataAs="percentOfCol" baseField="0" baseItem="0" numFmtId="9"/>
  </dataFields>
  <formats count="15">
    <format dxfId="2459">
      <pivotArea outline="0" collapsedLevelsAreSubtotals="1" fieldPosition="0"/>
    </format>
    <format dxfId="2458">
      <pivotArea outline="0" collapsedLevelsAreSubtotals="1" fieldPosition="0"/>
    </format>
    <format dxfId="2457">
      <pivotArea outline="0" collapsedLevelsAreSubtotals="1" fieldPosition="0"/>
    </format>
    <format dxfId="2456">
      <pivotArea field="4" type="button" dataOnly="0" labelOnly="1" outline="0" axis="axisCol" fieldPosition="0"/>
    </format>
    <format dxfId="2455">
      <pivotArea dataOnly="0" labelOnly="1" fieldPosition="0">
        <references count="1">
          <reference field="4" count="0"/>
        </references>
      </pivotArea>
    </format>
    <format dxfId="2454">
      <pivotArea dataOnly="0" labelOnly="1" grandRow="1" outline="0" fieldPosition="0"/>
    </format>
    <format dxfId="2453">
      <pivotArea dataOnly="0" labelOnly="1" grandCol="1" outline="0" fieldPosition="0"/>
    </format>
    <format dxfId="2452">
      <pivotArea outline="0" collapsedLevelsAreSubtotals="1" fieldPosition="0"/>
    </format>
    <format dxfId="2451">
      <pivotArea field="4" type="button" dataOnly="0" labelOnly="1" outline="0" axis="axisCol" fieldPosition="0"/>
    </format>
    <format dxfId="2450">
      <pivotArea dataOnly="0" labelOnly="1" fieldPosition="0">
        <references count="1">
          <reference field="4" count="0"/>
        </references>
      </pivotArea>
    </format>
    <format dxfId="2449">
      <pivotArea dataOnly="0" labelOnly="1" grandRow="1" outline="0" fieldPosition="0"/>
    </format>
    <format dxfId="2448">
      <pivotArea dataOnly="0" labelOnly="1" grandCol="1" outline="0" fieldPosition="0"/>
    </format>
    <format dxfId="2447">
      <pivotArea outline="0" fieldPosition="0">
        <references count="1">
          <reference field="4294967294" count="1">
            <x v="0"/>
          </reference>
        </references>
      </pivotArea>
    </format>
    <format dxfId="2446">
      <pivotArea outline="0" collapsedLevelsAreSubtotals="1" fieldPosition="0"/>
    </format>
    <format dxfId="2445">
      <pivotArea outline="0" collapsedLevelsAreSubtotals="1" fieldPosition="0"/>
    </format>
  </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5.xml><?xml version="1.0" encoding="utf-8"?>
<pivotTableDefinition xmlns="http://schemas.openxmlformats.org/spreadsheetml/2006/main" name="TablaDinámica4" cacheId="145" applyNumberFormats="0" applyBorderFormats="0" applyFontFormats="0" applyPatternFormats="0" applyAlignmentFormats="0" applyWidthHeightFormats="1" dataCaption="Valores" updatedVersion="6" minRefreshableVersion="3" itemPrintTitles="1" createdVersion="6" indent="0" outline="1" outlineData="1" multipleFieldFilters="0" chartFormat="13" rowHeaderCaption="Dependencia">
  <location ref="A70:G81" firstHeaderRow="1" firstDataRow="2" firstDataCol="1"/>
  <pivotFields count="133">
    <pivotField showAll="0"/>
    <pivotField showAll="0"/>
    <pivotField showAll="0"/>
    <pivotField axis="axisRow" showAll="0">
      <items count="10">
        <item x="0"/>
        <item x="1"/>
        <item x="2"/>
        <item x="3"/>
        <item x="4"/>
        <item x="5"/>
        <item x="6"/>
        <item x="7"/>
        <item x="8"/>
        <item t="default"/>
      </items>
    </pivotField>
    <pivotField showAll="0">
      <items count="3">
        <item x="0"/>
        <item x="1"/>
        <item t="default"/>
      </items>
    </pivotField>
    <pivotField showAll="0"/>
    <pivotField showAll="0"/>
    <pivotField showAll="0">
      <items count="7">
        <item x="4"/>
        <item x="3"/>
        <item x="2"/>
        <item x="5"/>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axis="axisCol" dataField="1" showAll="0" defaultSubtotal="0">
      <items count="5">
        <item x="0"/>
        <item x="3"/>
        <item x="1"/>
        <item x="4"/>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items count="6">
        <item x="0"/>
        <item x="2"/>
        <item x="3"/>
        <item x="4"/>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3"/>
  </rowFields>
  <rowItems count="10">
    <i>
      <x/>
    </i>
    <i>
      <x v="1"/>
    </i>
    <i>
      <x v="2"/>
    </i>
    <i>
      <x v="3"/>
    </i>
    <i>
      <x v="4"/>
    </i>
    <i>
      <x v="5"/>
    </i>
    <i>
      <x v="6"/>
    </i>
    <i>
      <x v="7"/>
    </i>
    <i>
      <x v="8"/>
    </i>
    <i t="grand">
      <x/>
    </i>
  </rowItems>
  <colFields count="1">
    <field x="51"/>
  </colFields>
  <colItems count="6">
    <i>
      <x/>
    </i>
    <i>
      <x v="1"/>
    </i>
    <i>
      <x v="2"/>
    </i>
    <i>
      <x v="3"/>
    </i>
    <i>
      <x v="4"/>
    </i>
    <i t="grand">
      <x/>
    </i>
  </colItems>
  <dataFields count="1">
    <dataField name="Cuenta de DESEMPEÑO FINAL 4to TRIMESTRE" fld="51" subtotal="count" showDataAs="percentOfRow" baseField="0" baseItem="0" numFmtId="9"/>
  </dataFields>
  <formats count="31">
    <format dxfId="2487">
      <pivotArea type="all" dataOnly="0" outline="0" fieldPosition="0"/>
    </format>
    <format dxfId="2486">
      <pivotArea outline="0" collapsedLevelsAreSubtotals="1" fieldPosition="0"/>
    </format>
    <format dxfId="2485">
      <pivotArea type="origin" dataOnly="0" labelOnly="1" outline="0" fieldPosition="0"/>
    </format>
    <format dxfId="2484">
      <pivotArea field="78" type="button" dataOnly="0" labelOnly="1" outline="0"/>
    </format>
    <format dxfId="2483">
      <pivotArea type="topRight" dataOnly="0" labelOnly="1" outline="0" fieldPosition="0"/>
    </format>
    <format dxfId="2482">
      <pivotArea field="3" type="button" dataOnly="0" labelOnly="1" outline="0" axis="axisRow" fieldPosition="0"/>
    </format>
    <format dxfId="2481">
      <pivotArea dataOnly="0" labelOnly="1" fieldPosition="0">
        <references count="1">
          <reference field="3" count="0"/>
        </references>
      </pivotArea>
    </format>
    <format dxfId="2480">
      <pivotArea dataOnly="0" labelOnly="1" grandRow="1" outline="0" fieldPosition="0"/>
    </format>
    <format dxfId="2479">
      <pivotArea dataOnly="0" labelOnly="1" grandCol="1" outline="0" fieldPosition="0"/>
    </format>
    <format dxfId="2478">
      <pivotArea type="all" dataOnly="0" outline="0" fieldPosition="0"/>
    </format>
    <format dxfId="2477">
      <pivotArea outline="0" collapsedLevelsAreSubtotals="1" fieldPosition="0"/>
    </format>
    <format dxfId="2476">
      <pivotArea type="origin" dataOnly="0" labelOnly="1" outline="0" fieldPosition="0"/>
    </format>
    <format dxfId="2475">
      <pivotArea field="78" type="button" dataOnly="0" labelOnly="1" outline="0"/>
    </format>
    <format dxfId="2474">
      <pivotArea type="topRight" dataOnly="0" labelOnly="1" outline="0" fieldPosition="0"/>
    </format>
    <format dxfId="2473">
      <pivotArea field="3" type="button" dataOnly="0" labelOnly="1" outline="0" axis="axisRow" fieldPosition="0"/>
    </format>
    <format dxfId="2472">
      <pivotArea dataOnly="0" labelOnly="1" fieldPosition="0">
        <references count="1">
          <reference field="3" count="0"/>
        </references>
      </pivotArea>
    </format>
    <format dxfId="2471">
      <pivotArea dataOnly="0" labelOnly="1" grandRow="1" outline="0" fieldPosition="0"/>
    </format>
    <format dxfId="2470">
      <pivotArea dataOnly="0" labelOnly="1" grandCol="1" outline="0" fieldPosition="0"/>
    </format>
    <format dxfId="2469">
      <pivotArea type="all" dataOnly="0" outline="0" fieldPosition="0"/>
    </format>
    <format dxfId="2468">
      <pivotArea outline="0" collapsedLevelsAreSubtotals="1" fieldPosition="0"/>
    </format>
    <format dxfId="2467">
      <pivotArea type="origin" dataOnly="0" labelOnly="1" outline="0" fieldPosition="0"/>
    </format>
    <format dxfId="2466">
      <pivotArea field="78" type="button" dataOnly="0" labelOnly="1" outline="0"/>
    </format>
    <format dxfId="2465">
      <pivotArea type="topRight" dataOnly="0" labelOnly="1" outline="0" fieldPosition="0"/>
    </format>
    <format dxfId="2464">
      <pivotArea field="3" type="button" dataOnly="0" labelOnly="1" outline="0" axis="axisRow" fieldPosition="0"/>
    </format>
    <format dxfId="2463">
      <pivotArea dataOnly="0" labelOnly="1" fieldPosition="0">
        <references count="1">
          <reference field="3" count="0"/>
        </references>
      </pivotArea>
    </format>
    <format dxfId="2462">
      <pivotArea dataOnly="0" labelOnly="1" grandRow="1" outline="0" fieldPosition="0"/>
    </format>
    <format dxfId="2461">
      <pivotArea dataOnly="0" labelOnly="1" grandCol="1" outline="0" fieldPosition="0"/>
    </format>
    <format dxfId="2460">
      <pivotArea dataOnly="0" labelOnly="1" fieldPosition="0">
        <references count="1">
          <reference field="3" count="0"/>
        </references>
      </pivotArea>
    </format>
    <format dxfId="1817">
      <pivotArea outline="0" fieldPosition="0">
        <references count="1">
          <reference field="4294967294" count="1">
            <x v="0"/>
          </reference>
        </references>
      </pivotArea>
    </format>
    <format dxfId="1786">
      <pivotArea outline="0" collapsedLevelsAreSubtotals="1" fieldPosition="0"/>
    </format>
    <format dxfId="1785">
      <pivotArea outline="0" collapsedLevelsAreSubtotals="1" fieldPosition="0"/>
    </format>
  </formats>
  <chartFormats count="14">
    <chartFormat chart="1" format="21" series="1">
      <pivotArea type="data" outline="0" fieldPosition="0">
        <references count="1">
          <reference field="51" count="1" selected="0">
            <x v="1"/>
          </reference>
        </references>
      </pivotArea>
    </chartFormat>
    <chartFormat chart="1" format="22" series="1">
      <pivotArea type="data" outline="0" fieldPosition="0">
        <references count="1">
          <reference field="51" count="1" selected="0">
            <x v="0"/>
          </reference>
        </references>
      </pivotArea>
    </chartFormat>
    <chartFormat chart="1" format="23" series="1">
      <pivotArea type="data" outline="0" fieldPosition="0">
        <references count="1">
          <reference field="51" count="1" selected="0">
            <x v="3"/>
          </reference>
        </references>
      </pivotArea>
    </chartFormat>
    <chartFormat chart="1" format="24" series="1">
      <pivotArea type="data" outline="0" fieldPosition="0">
        <references count="1">
          <reference field="51" count="1" selected="0">
            <x v="4"/>
          </reference>
        </references>
      </pivotArea>
    </chartFormat>
    <chartFormat chart="1" format="25" series="1">
      <pivotArea type="data" outline="0" fieldPosition="0">
        <references count="1">
          <reference field="51" count="1" selected="0">
            <x v="2"/>
          </reference>
        </references>
      </pivotArea>
    </chartFormat>
    <chartFormat chart="1" format="26" series="1">
      <pivotArea type="data" outline="0" fieldPosition="0">
        <references count="2">
          <reference field="4294967294" count="1" selected="0">
            <x v="0"/>
          </reference>
          <reference field="51" count="1" selected="0">
            <x v="0"/>
          </reference>
        </references>
      </pivotArea>
    </chartFormat>
    <chartFormat chart="1" format="27" series="1">
      <pivotArea type="data" outline="0" fieldPosition="0">
        <references count="2">
          <reference field="4294967294" count="1" selected="0">
            <x v="0"/>
          </reference>
          <reference field="51" count="1" selected="0">
            <x v="3"/>
          </reference>
        </references>
      </pivotArea>
    </chartFormat>
    <chartFormat chart="1" format="28" series="1">
      <pivotArea type="data" outline="0" fieldPosition="0">
        <references count="2">
          <reference field="4294967294" count="1" selected="0">
            <x v="0"/>
          </reference>
          <reference field="51" count="1" selected="0">
            <x v="4"/>
          </reference>
        </references>
      </pivotArea>
    </chartFormat>
    <chartFormat chart="1" format="29" series="1">
      <pivotArea type="data" outline="0" fieldPosition="0">
        <references count="2">
          <reference field="4294967294" count="1" selected="0">
            <x v="0"/>
          </reference>
          <reference field="51" count="1" selected="0">
            <x v="2"/>
          </reference>
        </references>
      </pivotArea>
    </chartFormat>
    <chartFormat chart="7" format="36" series="1">
      <pivotArea type="data" outline="0" fieldPosition="0">
        <references count="2">
          <reference field="4294967294" count="1" selected="0">
            <x v="0"/>
          </reference>
          <reference field="51" count="1" selected="0">
            <x v="3"/>
          </reference>
        </references>
      </pivotArea>
    </chartFormat>
    <chartFormat chart="7" format="37" series="1">
      <pivotArea type="data" outline="0" fieldPosition="0">
        <references count="2">
          <reference field="4294967294" count="1" selected="0">
            <x v="0"/>
          </reference>
          <reference field="51" count="1" selected="0">
            <x v="4"/>
          </reference>
        </references>
      </pivotArea>
    </chartFormat>
    <chartFormat chart="7" format="38" series="1">
      <pivotArea type="data" outline="0" fieldPosition="0">
        <references count="2">
          <reference field="4294967294" count="1" selected="0">
            <x v="0"/>
          </reference>
          <reference field="51" count="1" selected="0">
            <x v="0"/>
          </reference>
        </references>
      </pivotArea>
    </chartFormat>
    <chartFormat chart="7" format="39" series="1">
      <pivotArea type="data" outline="0" fieldPosition="0">
        <references count="2">
          <reference field="4294967294" count="1" selected="0">
            <x v="0"/>
          </reference>
          <reference field="51" count="1" selected="0">
            <x v="1"/>
          </reference>
        </references>
      </pivotArea>
    </chartFormat>
    <chartFormat chart="7" format="40" series="1">
      <pivotArea type="data" outline="0" fieldPosition="0">
        <references count="2">
          <reference field="4294967294" count="1" selected="0">
            <x v="0"/>
          </reference>
          <reference field="51" count="1" selected="0">
            <x v="2"/>
          </reference>
        </references>
      </pivotArea>
    </chartFormat>
  </chartFormats>
  <pivotTableStyleInfo name="PivotStyleDark8"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6.xml><?xml version="1.0" encoding="utf-8"?>
<pivotTableDefinition xmlns="http://schemas.openxmlformats.org/spreadsheetml/2006/main" name="TablaDinámica3" cacheId="145" applyNumberFormats="0" applyBorderFormats="0" applyFontFormats="0" applyPatternFormats="0" applyAlignmentFormats="0" applyWidthHeightFormats="1" dataCaption="Valores" updatedVersion="6" minRefreshableVersion="3" itemPrintTitles="1" createdVersion="6" indent="0" outline="1" outlineData="1" multipleFieldFilters="0" rowHeaderCaption="OBJETIVOS ESTRATEGICOS">
  <location ref="A59:G65" firstHeaderRow="1" firstDataRow="2" firstDataCol="1"/>
  <pivotFields count="133">
    <pivotField showAll="0"/>
    <pivotField axis="axisRow" showAll="0">
      <items count="5">
        <item x="3"/>
        <item x="2"/>
        <item x="1"/>
        <item x="0"/>
        <item t="default"/>
      </items>
    </pivotField>
    <pivotField showAll="0"/>
    <pivotField showAll="0">
      <items count="10">
        <item x="0"/>
        <item x="1"/>
        <item x="2"/>
        <item x="3"/>
        <item x="4"/>
        <item x="5"/>
        <item x="6"/>
        <item x="7"/>
        <item x="8"/>
        <item t="default"/>
      </items>
    </pivotField>
    <pivotField showAll="0"/>
    <pivotField showAll="0"/>
    <pivotField showAll="0"/>
    <pivotField showAll="0">
      <items count="7">
        <item x="4"/>
        <item x="3"/>
        <item x="2"/>
        <item x="5"/>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axis="axisCol" dataField="1" showAll="0" defaultSubtotal="0">
      <items count="5">
        <item x="0"/>
        <item x="3"/>
        <item x="1"/>
        <item x="4"/>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items count="6">
        <item x="0"/>
        <item x="2"/>
        <item x="3"/>
        <item x="4"/>
        <item x="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1"/>
  </rowFields>
  <rowItems count="5">
    <i>
      <x/>
    </i>
    <i>
      <x v="1"/>
    </i>
    <i>
      <x v="2"/>
    </i>
    <i>
      <x v="3"/>
    </i>
    <i t="grand">
      <x/>
    </i>
  </rowItems>
  <colFields count="1">
    <field x="51"/>
  </colFields>
  <colItems count="6">
    <i>
      <x/>
    </i>
    <i>
      <x v="1"/>
    </i>
    <i>
      <x v="2"/>
    </i>
    <i>
      <x v="3"/>
    </i>
    <i>
      <x v="4"/>
    </i>
    <i t="grand">
      <x/>
    </i>
  </colItems>
  <dataFields count="1">
    <dataField name="Cuenta de DESEMPEÑO FINAL 4to TRIMESTRE" fld="51" subtotal="count" showDataAs="percentOfRow" baseField="0" baseItem="0" numFmtId="9"/>
  </dataFields>
  <formats count="43">
    <format dxfId="2530">
      <pivotArea outline="0" collapsedLevelsAreSubtotals="1" fieldPosition="0"/>
    </format>
    <format dxfId="2529">
      <pivotArea outline="0" collapsedLevelsAreSubtotals="1" fieldPosition="0"/>
    </format>
    <format dxfId="2528">
      <pivotArea type="all" dataOnly="0" outline="0" fieldPosition="0"/>
    </format>
    <format dxfId="2527">
      <pivotArea outline="0" collapsedLevelsAreSubtotals="1" fieldPosition="0"/>
    </format>
    <format dxfId="2526">
      <pivotArea type="origin" dataOnly="0" labelOnly="1" outline="0" fieldPosition="0"/>
    </format>
    <format dxfId="2525">
      <pivotArea field="78" type="button" dataOnly="0" labelOnly="1" outline="0"/>
    </format>
    <format dxfId="2524">
      <pivotArea type="topRight" dataOnly="0" labelOnly="1" outline="0" fieldPosition="0"/>
    </format>
    <format dxfId="2523">
      <pivotArea field="1" type="button" dataOnly="0" labelOnly="1" outline="0" axis="axisRow" fieldPosition="0"/>
    </format>
    <format dxfId="2522">
      <pivotArea dataOnly="0" labelOnly="1" fieldPosition="0">
        <references count="1">
          <reference field="1" count="0"/>
        </references>
      </pivotArea>
    </format>
    <format dxfId="2521">
      <pivotArea dataOnly="0" labelOnly="1" grandRow="1" outline="0" fieldPosition="0"/>
    </format>
    <format dxfId="2520">
      <pivotArea dataOnly="0" labelOnly="1" grandCol="1" outline="0" fieldPosition="0"/>
    </format>
    <format dxfId="2519">
      <pivotArea type="all" dataOnly="0" outline="0" fieldPosition="0"/>
    </format>
    <format dxfId="2518">
      <pivotArea outline="0" collapsedLevelsAreSubtotals="1" fieldPosition="0"/>
    </format>
    <format dxfId="2517">
      <pivotArea type="origin" dataOnly="0" labelOnly="1" outline="0" fieldPosition="0"/>
    </format>
    <format dxfId="2516">
      <pivotArea field="78" type="button" dataOnly="0" labelOnly="1" outline="0"/>
    </format>
    <format dxfId="2515">
      <pivotArea type="topRight" dataOnly="0" labelOnly="1" outline="0" fieldPosition="0"/>
    </format>
    <format dxfId="2514">
      <pivotArea field="1" type="button" dataOnly="0" labelOnly="1" outline="0" axis="axisRow" fieldPosition="0"/>
    </format>
    <format dxfId="2513">
      <pivotArea dataOnly="0" labelOnly="1" fieldPosition="0">
        <references count="1">
          <reference field="1" count="0"/>
        </references>
      </pivotArea>
    </format>
    <format dxfId="2512">
      <pivotArea dataOnly="0" labelOnly="1" grandRow="1" outline="0" fieldPosition="0"/>
    </format>
    <format dxfId="2511">
      <pivotArea dataOnly="0" labelOnly="1" grandCol="1" outline="0" fieldPosition="0"/>
    </format>
    <format dxfId="2510">
      <pivotArea type="all" dataOnly="0" outline="0" fieldPosition="0"/>
    </format>
    <format dxfId="2509">
      <pivotArea outline="0" collapsedLevelsAreSubtotals="1" fieldPosition="0"/>
    </format>
    <format dxfId="2508">
      <pivotArea type="origin" dataOnly="0" labelOnly="1" outline="0" fieldPosition="0"/>
    </format>
    <format dxfId="2507">
      <pivotArea field="78" type="button" dataOnly="0" labelOnly="1" outline="0"/>
    </format>
    <format dxfId="2506">
      <pivotArea type="topRight" dataOnly="0" labelOnly="1" outline="0" fieldPosition="0"/>
    </format>
    <format dxfId="2505">
      <pivotArea field="1" type="button" dataOnly="0" labelOnly="1" outline="0" axis="axisRow" fieldPosition="0"/>
    </format>
    <format dxfId="2504">
      <pivotArea dataOnly="0" labelOnly="1" fieldPosition="0">
        <references count="1">
          <reference field="1" count="0"/>
        </references>
      </pivotArea>
    </format>
    <format dxfId="2503">
      <pivotArea dataOnly="0" labelOnly="1" grandRow="1" outline="0" fieldPosition="0"/>
    </format>
    <format dxfId="2502">
      <pivotArea dataOnly="0" labelOnly="1" grandCol="1" outline="0" fieldPosition="0"/>
    </format>
    <format dxfId="2501">
      <pivotArea dataOnly="0" labelOnly="1" fieldPosition="0">
        <references count="1">
          <reference field="1" count="0"/>
        </references>
      </pivotArea>
    </format>
    <format dxfId="2500">
      <pivotArea field="1" type="button" dataOnly="0" labelOnly="1" outline="0" axis="axisRow" fieldPosition="0"/>
    </format>
    <format dxfId="2499">
      <pivotArea type="all" dataOnly="0" outline="0" fieldPosition="0"/>
    </format>
    <format dxfId="2498">
      <pivotArea outline="0" collapsedLevelsAreSubtotals="1" fieldPosition="0"/>
    </format>
    <format dxfId="2497">
      <pivotArea type="origin" dataOnly="0" labelOnly="1" outline="0" fieldPosition="0"/>
    </format>
    <format dxfId="2496">
      <pivotArea field="78" type="button" dataOnly="0" labelOnly="1" outline="0"/>
    </format>
    <format dxfId="2495">
      <pivotArea type="topRight" dataOnly="0" labelOnly="1" outline="0" fieldPosition="0"/>
    </format>
    <format dxfId="2494">
      <pivotArea field="1" type="button" dataOnly="0" labelOnly="1" outline="0" axis="axisRow" fieldPosition="0"/>
    </format>
    <format dxfId="2493">
      <pivotArea dataOnly="0" labelOnly="1" fieldPosition="0">
        <references count="1">
          <reference field="1" count="0"/>
        </references>
      </pivotArea>
    </format>
    <format dxfId="2492">
      <pivotArea dataOnly="0" labelOnly="1" grandRow="1" outline="0" fieldPosition="0"/>
    </format>
    <format dxfId="2491">
      <pivotArea dataOnly="0" labelOnly="1" grandCol="1" outline="0" fieldPosition="0"/>
    </format>
    <format dxfId="2490">
      <pivotArea outline="0" fieldPosition="0">
        <references count="1">
          <reference field="4294967294" count="1">
            <x v="0"/>
          </reference>
        </references>
      </pivotArea>
    </format>
    <format dxfId="2489">
      <pivotArea outline="0" collapsedLevelsAreSubtotals="1" fieldPosition="0"/>
    </format>
    <format dxfId="2488">
      <pivotArea outline="0" collapsedLevelsAreSubtotals="1" fieldPosition="0"/>
    </format>
  </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TablaDinámica2" cacheId="145"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4" rowHeaderCaption="INDICADORES">
  <location ref="A11:G15" firstHeaderRow="1" firstDataRow="2" firstDataCol="1"/>
  <pivotFields count="133">
    <pivotField showAll="0"/>
    <pivotField showAll="0"/>
    <pivotField showAll="0"/>
    <pivotField showAll="0">
      <items count="10">
        <item x="0"/>
        <item x="1"/>
        <item x="2"/>
        <item x="3"/>
        <item x="4"/>
        <item x="5"/>
        <item x="6"/>
        <item x="7"/>
        <item x="8"/>
        <item t="default"/>
      </items>
    </pivotField>
    <pivotField axis="axisRow" showAll="0">
      <items count="3">
        <item x="0"/>
        <item x="1"/>
        <item t="default"/>
      </items>
    </pivotField>
    <pivotField showAll="0"/>
    <pivotField showAll="0"/>
    <pivotField showAll="0">
      <items count="7">
        <item x="4"/>
        <item x="3"/>
        <item x="2"/>
        <item x="5"/>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axis="axisCol" dataField="1" showAll="0" defaultSubtotal="0">
      <items count="5">
        <item x="0"/>
        <item x="3"/>
        <item x="1"/>
        <item x="4"/>
        <item x="2"/>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4"/>
  </rowFields>
  <rowItems count="3">
    <i>
      <x/>
    </i>
    <i>
      <x v="1"/>
    </i>
    <i t="grand">
      <x/>
    </i>
  </rowItems>
  <colFields count="1">
    <field x="51"/>
  </colFields>
  <colItems count="6">
    <i>
      <x/>
    </i>
    <i>
      <x v="1"/>
    </i>
    <i>
      <x v="2"/>
    </i>
    <i>
      <x v="3"/>
    </i>
    <i>
      <x v="4"/>
    </i>
    <i t="grand">
      <x/>
    </i>
  </colItems>
  <dataFields count="1">
    <dataField name="Cuenta de DESEMPEÑO FINAL 4to TRIMESTRE" fld="51" subtotal="count" showDataAs="percentOfRow" baseField="0" baseItem="0" numFmtId="9"/>
  </dataFields>
  <formats count="17">
    <format dxfId="2547">
      <pivotArea outline="0" collapsedLevelsAreSubtotals="1" fieldPosition="0"/>
    </format>
    <format dxfId="2546">
      <pivotArea outline="0" collapsedLevelsAreSubtotals="1" fieldPosition="0"/>
    </format>
    <format dxfId="2545">
      <pivotArea outline="0" collapsedLevelsAreSubtotals="1" fieldPosition="0"/>
    </format>
    <format dxfId="2544">
      <pivotArea field="4" type="button" dataOnly="0" labelOnly="1" outline="0" axis="axisRow" fieldPosition="0"/>
    </format>
    <format dxfId="2543">
      <pivotArea dataOnly="0" labelOnly="1" fieldPosition="0">
        <references count="1">
          <reference field="4" count="0"/>
        </references>
      </pivotArea>
    </format>
    <format dxfId="2542">
      <pivotArea dataOnly="0" labelOnly="1" grandRow="1" outline="0" fieldPosition="0"/>
    </format>
    <format dxfId="2541">
      <pivotArea dataOnly="0" labelOnly="1" grandCol="1" outline="0" fieldPosition="0"/>
    </format>
    <format dxfId="2540">
      <pivotArea outline="0" collapsedLevelsAreSubtotals="1" fieldPosition="0"/>
    </format>
    <format dxfId="2539">
      <pivotArea field="4" type="button" dataOnly="0" labelOnly="1" outline="0" axis="axisRow" fieldPosition="0"/>
    </format>
    <format dxfId="2538">
      <pivotArea dataOnly="0" labelOnly="1" fieldPosition="0">
        <references count="1">
          <reference field="4" count="0"/>
        </references>
      </pivotArea>
    </format>
    <format dxfId="2537">
      <pivotArea dataOnly="0" labelOnly="1" grandRow="1" outline="0" fieldPosition="0"/>
    </format>
    <format dxfId="2536">
      <pivotArea dataOnly="0" labelOnly="1" grandCol="1" outline="0" fieldPosition="0"/>
    </format>
    <format dxfId="2535">
      <pivotArea outline="0" fieldPosition="0">
        <references count="1">
          <reference field="4294967294" count="1">
            <x v="0"/>
          </reference>
        </references>
      </pivotArea>
    </format>
    <format dxfId="2534">
      <pivotArea outline="0" collapsedLevelsAreSubtotals="1" fieldPosition="0"/>
    </format>
    <format dxfId="2533">
      <pivotArea outline="0" collapsedLevelsAreSubtotals="1" fieldPosition="0"/>
    </format>
    <format dxfId="2532">
      <pivotArea outline="0" collapsedLevelsAreSubtotals="1" fieldPosition="0"/>
    </format>
    <format dxfId="2531">
      <pivotArea outline="0" collapsedLevelsAreSubtotals="1" fieldPosition="0"/>
    </format>
  </formats>
  <chartFormats count="18">
    <chartFormat chart="1" format="26" series="1">
      <pivotArea type="data" outline="0" fieldPosition="0">
        <references count="1">
          <reference field="51" count="1" selected="0">
            <x v="1"/>
          </reference>
        </references>
      </pivotArea>
    </chartFormat>
    <chartFormat chart="1" format="27" series="1">
      <pivotArea type="data" outline="0" fieldPosition="0">
        <references count="1">
          <reference field="51" count="1" selected="0">
            <x v="0"/>
          </reference>
        </references>
      </pivotArea>
    </chartFormat>
    <chartFormat chart="1" format="28" series="1">
      <pivotArea type="data" outline="0" fieldPosition="0">
        <references count="1">
          <reference field="51" count="1" selected="0">
            <x v="3"/>
          </reference>
        </references>
      </pivotArea>
    </chartFormat>
    <chartFormat chart="1" format="29" series="1">
      <pivotArea type="data" outline="0" fieldPosition="0">
        <references count="1">
          <reference field="51" count="1" selected="0">
            <x v="4"/>
          </reference>
        </references>
      </pivotArea>
    </chartFormat>
    <chartFormat chart="1" format="30" series="1">
      <pivotArea type="data" outline="0" fieldPosition="0">
        <references count="1">
          <reference field="51" count="1" selected="0">
            <x v="2"/>
          </reference>
        </references>
      </pivotArea>
    </chartFormat>
    <chartFormat chart="13" format="31" series="1">
      <pivotArea type="data" outline="0" fieldPosition="0">
        <references count="1">
          <reference field="51" count="1" selected="0">
            <x v="1"/>
          </reference>
        </references>
      </pivotArea>
    </chartFormat>
    <chartFormat chart="13" format="32" series="1">
      <pivotArea type="data" outline="0" fieldPosition="0">
        <references count="1">
          <reference field="51" count="1" selected="0">
            <x v="0"/>
          </reference>
        </references>
      </pivotArea>
    </chartFormat>
    <chartFormat chart="13" format="33" series="1">
      <pivotArea type="data" outline="0" fieldPosition="0">
        <references count="1">
          <reference field="51" count="1" selected="0">
            <x v="3"/>
          </reference>
        </references>
      </pivotArea>
    </chartFormat>
    <chartFormat chart="13" format="34" series="1">
      <pivotArea type="data" outline="0" fieldPosition="0">
        <references count="1">
          <reference field="51" count="1" selected="0">
            <x v="4"/>
          </reference>
        </references>
      </pivotArea>
    </chartFormat>
    <chartFormat chart="13" format="35" series="1">
      <pivotArea type="data" outline="0" fieldPosition="0">
        <references count="1">
          <reference field="51" count="1" selected="0">
            <x v="2"/>
          </reference>
        </references>
      </pivotArea>
    </chartFormat>
    <chartFormat chart="13" format="36" series="1">
      <pivotArea type="data" outline="0" fieldPosition="0">
        <references count="2">
          <reference field="4294967294" count="1" selected="0">
            <x v="0"/>
          </reference>
          <reference field="51" count="1" selected="0">
            <x v="1"/>
          </reference>
        </references>
      </pivotArea>
    </chartFormat>
    <chartFormat chart="13" format="37" series="1">
      <pivotArea type="data" outline="0" fieldPosition="0">
        <references count="2">
          <reference field="4294967294" count="1" selected="0">
            <x v="0"/>
          </reference>
          <reference field="51" count="1" selected="0">
            <x v="2"/>
          </reference>
        </references>
      </pivotArea>
    </chartFormat>
    <chartFormat chart="13" format="38" series="1">
      <pivotArea type="data" outline="0" fieldPosition="0">
        <references count="2">
          <reference field="4294967294" count="1" selected="0">
            <x v="0"/>
          </reference>
          <reference field="51" count="1" selected="0">
            <x v="3"/>
          </reference>
        </references>
      </pivotArea>
    </chartFormat>
    <chartFormat chart="13" format="39" series="1">
      <pivotArea type="data" outline="0" fieldPosition="0">
        <references count="2">
          <reference field="4294967294" count="1" selected="0">
            <x v="0"/>
          </reference>
          <reference field="51" count="1" selected="0">
            <x v="4"/>
          </reference>
        </references>
      </pivotArea>
    </chartFormat>
    <chartFormat chart="1" format="31" series="1">
      <pivotArea type="data" outline="0" fieldPosition="0">
        <references count="2">
          <reference field="4294967294" count="1" selected="0">
            <x v="0"/>
          </reference>
          <reference field="51" count="1" selected="0">
            <x v="1"/>
          </reference>
        </references>
      </pivotArea>
    </chartFormat>
    <chartFormat chart="1" format="32" series="1">
      <pivotArea type="data" outline="0" fieldPosition="0">
        <references count="2">
          <reference field="4294967294" count="1" selected="0">
            <x v="0"/>
          </reference>
          <reference field="51" count="1" selected="0">
            <x v="2"/>
          </reference>
        </references>
      </pivotArea>
    </chartFormat>
    <chartFormat chart="1" format="33" series="1">
      <pivotArea type="data" outline="0" fieldPosition="0">
        <references count="2">
          <reference field="4294967294" count="1" selected="0">
            <x v="0"/>
          </reference>
          <reference field="51" count="1" selected="0">
            <x v="3"/>
          </reference>
        </references>
      </pivotArea>
    </chartFormat>
    <chartFormat chart="1" format="34" series="1">
      <pivotArea type="data" outline="0" fieldPosition="0">
        <references count="2">
          <reference field="4294967294" count="1" selected="0">
            <x v="0"/>
          </reference>
          <reference field="51" count="1" selected="0">
            <x v="4"/>
          </reference>
        </references>
      </pivotArea>
    </chartFormat>
  </chart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TablaDinámica7" cacheId="30"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6" rowHeaderCaption="Dependencia">
  <location ref="R49:X60" firstHeaderRow="1" firstDataRow="2" firstDataCol="1"/>
  <pivotFields count="79">
    <pivotField showAll="0"/>
    <pivotField showAll="0">
      <items count="5">
        <item x="3"/>
        <item x="2"/>
        <item x="1"/>
        <item x="0"/>
        <item t="default"/>
      </items>
    </pivotField>
    <pivotField showAll="0"/>
    <pivotField axis="axisRow" showAll="0">
      <items count="10">
        <item x="0"/>
        <item x="1"/>
        <item x="2"/>
        <item x="3"/>
        <item x="4"/>
        <item x="5"/>
        <item x="6"/>
        <item x="7"/>
        <item x="8"/>
        <item t="default"/>
      </items>
    </pivotField>
    <pivotField showAll="0">
      <items count="3">
        <item x="0"/>
        <item x="1"/>
        <item t="default"/>
      </items>
    </pivotField>
    <pivotField showAll="0"/>
    <pivotField showAll="0"/>
    <pivotField showAll="0">
      <items count="7">
        <item x="4"/>
        <item x="3"/>
        <item x="2"/>
        <item x="5"/>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axis="axisCol" dataField="1" showAll="0">
      <items count="7">
        <item x="0"/>
        <item x="2"/>
        <item m="1" x="5"/>
        <item x="4"/>
        <item x="3"/>
        <item x="1"/>
        <item t="default"/>
      </items>
    </pivotField>
  </pivotFields>
  <rowFields count="1">
    <field x="3"/>
  </rowFields>
  <rowItems count="10">
    <i>
      <x/>
    </i>
    <i>
      <x v="1"/>
    </i>
    <i>
      <x v="2"/>
    </i>
    <i>
      <x v="3"/>
    </i>
    <i>
      <x v="4"/>
    </i>
    <i>
      <x v="5"/>
    </i>
    <i>
      <x v="6"/>
    </i>
    <i>
      <x v="7"/>
    </i>
    <i>
      <x v="8"/>
    </i>
    <i t="grand">
      <x/>
    </i>
  </rowItems>
  <colFields count="1">
    <field x="78"/>
  </colFields>
  <colItems count="6">
    <i>
      <x/>
    </i>
    <i>
      <x v="1"/>
    </i>
    <i>
      <x v="3"/>
    </i>
    <i>
      <x v="4"/>
    </i>
    <i>
      <x v="5"/>
    </i>
    <i t="grand">
      <x/>
    </i>
  </colItems>
  <dataFields count="1">
    <dataField name="Cuenta de DESEMPEÑO FINAL 1erTRIMESTRE" fld="78" subtotal="count" baseField="0" baseItem="0"/>
  </dataFields>
  <formats count="29">
    <format dxfId="1846">
      <pivotArea outline="0" collapsedLevelsAreSubtotals="1" fieldPosition="0"/>
    </format>
    <format dxfId="1845">
      <pivotArea outline="0" collapsedLevelsAreSubtotals="1" fieldPosition="0"/>
    </format>
    <format dxfId="1844">
      <pivotArea outline="0" fieldPosition="0">
        <references count="1">
          <reference field="4294967294" count="1">
            <x v="0"/>
          </reference>
        </references>
      </pivotArea>
    </format>
    <format dxfId="1843">
      <pivotArea outline="0" fieldPosition="0">
        <references count="1">
          <reference field="4294967294" count="1">
            <x v="0"/>
          </reference>
        </references>
      </pivotArea>
    </format>
    <format dxfId="1842">
      <pivotArea outline="0" collapsedLevelsAreSubtotals="1" fieldPosition="0"/>
    </format>
    <format dxfId="1841">
      <pivotArea field="1" type="button" dataOnly="0" labelOnly="1" outline="0"/>
    </format>
    <format dxfId="1840">
      <pivotArea dataOnly="0" labelOnly="1" grandRow="1" outline="0" fieldPosition="0"/>
    </format>
    <format dxfId="1839">
      <pivotArea dataOnly="0" labelOnly="1" fieldPosition="0">
        <references count="1">
          <reference field="78" count="0"/>
        </references>
      </pivotArea>
    </format>
    <format dxfId="1838">
      <pivotArea dataOnly="0" labelOnly="1" grandCol="1" outline="0" fieldPosition="0"/>
    </format>
    <format dxfId="1837">
      <pivotArea outline="0" collapsedLevelsAreSubtotals="1" fieldPosition="0"/>
    </format>
    <format dxfId="1836">
      <pivotArea dataOnly="0" labelOnly="1" fieldPosition="0">
        <references count="1">
          <reference field="78" count="0"/>
        </references>
      </pivotArea>
    </format>
    <format dxfId="1835">
      <pivotArea dataOnly="0" labelOnly="1" grandCol="1" outline="0" fieldPosition="0"/>
    </format>
    <format dxfId="1834">
      <pivotArea field="1" type="button" dataOnly="0" labelOnly="1" outline="0"/>
    </format>
    <format dxfId="1833">
      <pivotArea outline="0" collapsedLevelsAreSubtotals="1" fieldPosition="0"/>
    </format>
    <format dxfId="1832">
      <pivotArea field="1" type="button" dataOnly="0" labelOnly="1" outline="0"/>
    </format>
    <format dxfId="1831">
      <pivotArea dataOnly="0" labelOnly="1" fieldPosition="0">
        <references count="1">
          <reference field="78" count="0"/>
        </references>
      </pivotArea>
    </format>
    <format dxfId="1830">
      <pivotArea field="3" type="button" dataOnly="0" labelOnly="1" outline="0" axis="axisRow" fieldPosition="0"/>
    </format>
    <format dxfId="1829">
      <pivotArea outline="0" fieldPosition="0">
        <references count="1">
          <reference field="4294967294" count="1">
            <x v="0"/>
          </reference>
        </references>
      </pivotArea>
    </format>
    <format dxfId="1828">
      <pivotArea outline="0" collapsedLevelsAreSubtotals="1" fieldPosition="0"/>
    </format>
    <format dxfId="1827">
      <pivotArea field="3" type="button" dataOnly="0" labelOnly="1" outline="0" axis="axisRow" fieldPosition="0"/>
    </format>
    <format dxfId="1826">
      <pivotArea dataOnly="0" labelOnly="1" fieldPosition="0">
        <references count="1">
          <reference field="3" count="0"/>
        </references>
      </pivotArea>
    </format>
    <format dxfId="1825">
      <pivotArea dataOnly="0" labelOnly="1" fieldPosition="0">
        <references count="1">
          <reference field="78" count="0"/>
        </references>
      </pivotArea>
    </format>
    <format dxfId="1824">
      <pivotArea dataOnly="0" labelOnly="1" grandRow="1" outline="0" fieldPosition="0"/>
    </format>
    <format dxfId="1823">
      <pivotArea outline="0" collapsedLevelsAreSubtotals="1" fieldPosition="0"/>
    </format>
    <format dxfId="1822">
      <pivotArea dataOnly="0" labelOnly="1" fieldPosition="0">
        <references count="1">
          <reference field="3" count="0"/>
        </references>
      </pivotArea>
    </format>
    <format dxfId="1821">
      <pivotArea outline="0" fieldPosition="0">
        <references count="1">
          <reference field="4294967294" count="1">
            <x v="0"/>
          </reference>
        </references>
      </pivotArea>
    </format>
    <format dxfId="1820">
      <pivotArea outline="0" collapsedLevelsAreSubtotals="1" fieldPosition="0"/>
    </format>
    <format dxfId="1819">
      <pivotArea outline="0" collapsedLevelsAreSubtotals="1" fieldPosition="0"/>
    </format>
    <format dxfId="1818">
      <pivotArea outline="0" fieldPosition="0">
        <references count="1">
          <reference field="4294967294" count="1">
            <x v="0"/>
          </reference>
        </references>
      </pivotArea>
    </format>
  </formats>
  <chartFormats count="18">
    <chartFormat chart="1" format="18" series="1">
      <pivotArea type="data" outline="0" fieldPosition="0">
        <references count="2">
          <reference field="4294967294" count="1" selected="0">
            <x v="0"/>
          </reference>
          <reference field="78" count="1" selected="0">
            <x v="1"/>
          </reference>
        </references>
      </pivotArea>
    </chartFormat>
    <chartFormat chart="1" format="19" series="1">
      <pivotArea type="data" outline="0" fieldPosition="0">
        <references count="2">
          <reference field="4294967294" count="1" selected="0">
            <x v="0"/>
          </reference>
          <reference field="78" count="1" selected="0">
            <x v="0"/>
          </reference>
        </references>
      </pivotArea>
    </chartFormat>
    <chartFormat chart="1" format="20" series="1">
      <pivotArea type="data" outline="0" fieldPosition="0">
        <references count="2">
          <reference field="4294967294" count="1" selected="0">
            <x v="0"/>
          </reference>
          <reference field="78" count="1" selected="0">
            <x v="2"/>
          </reference>
        </references>
      </pivotArea>
    </chartFormat>
    <chartFormat chart="1" format="21" series="1">
      <pivotArea type="data" outline="0" fieldPosition="0">
        <references count="2">
          <reference field="4294967294" count="1" selected="0">
            <x v="0"/>
          </reference>
          <reference field="78" count="1" selected="0">
            <x v="4"/>
          </reference>
        </references>
      </pivotArea>
    </chartFormat>
    <chartFormat chart="1" format="22" series="1">
      <pivotArea type="data" outline="0" fieldPosition="0">
        <references count="2">
          <reference field="4294967294" count="1" selected="0">
            <x v="0"/>
          </reference>
          <reference field="78" count="1" selected="0">
            <x v="5"/>
          </reference>
        </references>
      </pivotArea>
    </chartFormat>
    <chartFormat chart="1" format="23" series="1">
      <pivotArea type="data" outline="0" fieldPosition="0">
        <references count="2">
          <reference field="4294967294" count="1" selected="0">
            <x v="0"/>
          </reference>
          <reference field="78" count="1" selected="0">
            <x v="3"/>
          </reference>
        </references>
      </pivotArea>
    </chartFormat>
    <chartFormat chart="3" format="10" series="1">
      <pivotArea type="data" outline="0" fieldPosition="0">
        <references count="2">
          <reference field="4294967294" count="1" selected="0">
            <x v="0"/>
          </reference>
          <reference field="78" count="1" selected="0">
            <x v="1"/>
          </reference>
        </references>
      </pivotArea>
    </chartFormat>
    <chartFormat chart="3" format="11" series="1">
      <pivotArea type="data" outline="0" fieldPosition="0">
        <references count="2">
          <reference field="4294967294" count="1" selected="0">
            <x v="0"/>
          </reference>
          <reference field="78" count="1" selected="0">
            <x v="3"/>
          </reference>
        </references>
      </pivotArea>
    </chartFormat>
    <chartFormat chart="3" format="12" series="1">
      <pivotArea type="data" outline="0" fieldPosition="0">
        <references count="2">
          <reference field="4294967294" count="1" selected="0">
            <x v="0"/>
          </reference>
          <reference field="78" count="1" selected="0">
            <x v="4"/>
          </reference>
        </references>
      </pivotArea>
    </chartFormat>
    <chartFormat chart="3" format="13" series="1">
      <pivotArea type="data" outline="0" fieldPosition="0">
        <references count="2">
          <reference field="4294967294" count="1" selected="0">
            <x v="0"/>
          </reference>
          <reference field="78" count="1" selected="0">
            <x v="5"/>
          </reference>
        </references>
      </pivotArea>
    </chartFormat>
    <chartFormat chart="3" format="14" series="1">
      <pivotArea type="data" outline="0" fieldPosition="0">
        <references count="2">
          <reference field="4294967294" count="1" selected="0">
            <x v="0"/>
          </reference>
          <reference field="78" count="1" selected="0">
            <x v="0"/>
          </reference>
        </references>
      </pivotArea>
    </chartFormat>
    <chartFormat chart="5" format="30" series="1">
      <pivotArea type="data" outline="0" fieldPosition="0">
        <references count="2">
          <reference field="4294967294" count="1" selected="0">
            <x v="0"/>
          </reference>
          <reference field="78" count="1" selected="0">
            <x v="0"/>
          </reference>
        </references>
      </pivotArea>
    </chartFormat>
    <chartFormat chart="5" format="31" series="1">
      <pivotArea type="data" outline="0" fieldPosition="0">
        <references count="2">
          <reference field="4294967294" count="1" selected="0">
            <x v="0"/>
          </reference>
          <reference field="78" count="1" selected="0">
            <x v="1"/>
          </reference>
        </references>
      </pivotArea>
    </chartFormat>
    <chartFormat chart="5" format="32" series="1">
      <pivotArea type="data" outline="0" fieldPosition="0">
        <references count="2">
          <reference field="4294967294" count="1" selected="0">
            <x v="0"/>
          </reference>
          <reference field="78" count="1" selected="0">
            <x v="3"/>
          </reference>
        </references>
      </pivotArea>
    </chartFormat>
    <chartFormat chart="5" format="33" series="1">
      <pivotArea type="data" outline="0" fieldPosition="0">
        <references count="2">
          <reference field="4294967294" count="1" selected="0">
            <x v="0"/>
          </reference>
          <reference field="78" count="1" selected="0">
            <x v="4"/>
          </reference>
        </references>
      </pivotArea>
    </chartFormat>
    <chartFormat chart="5" format="34" series="1">
      <pivotArea type="data" outline="0" fieldPosition="0">
        <references count="2">
          <reference field="4294967294" count="1" selected="0">
            <x v="0"/>
          </reference>
          <reference field="78" count="1" selected="0">
            <x v="5"/>
          </reference>
        </references>
      </pivotArea>
    </chartFormat>
    <chartFormat chart="3" format="15" series="1">
      <pivotArea type="data" outline="0" fieldPosition="0">
        <references count="1">
          <reference field="4294967294" count="1" selected="0">
            <x v="0"/>
          </reference>
        </references>
      </pivotArea>
    </chartFormat>
    <chartFormat chart="5" format="35" series="1">
      <pivotArea type="data" outline="0" fieldPosition="0">
        <references count="1">
          <reference field="4294967294" count="1" selected="0">
            <x v="0"/>
          </reference>
        </references>
      </pivotArea>
    </chartFormat>
  </chartFormats>
  <pivotTableStyleInfo name="PivotStyleMedium3"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9.xml><?xml version="1.0" encoding="utf-8"?>
<pivotTableDefinition xmlns="http://schemas.openxmlformats.org/spreadsheetml/2006/main" name="TablaDinámica3" cacheId="108" applyNumberFormats="0" applyBorderFormats="0" applyFontFormats="0" applyPatternFormats="0" applyAlignmentFormats="0" applyWidthHeightFormats="1" dataCaption="Valores" updatedVersion="6" minRefreshableVersion="3" rowGrandTotals="0" colGrandTotals="0" itemPrintTitles="1" createdVersion="6" indent="0" outline="1" outlineData="1" multipleFieldFilters="0" chartFormat="2" rowHeaderCaption="Objetivos Estrategicos">
  <location ref="A41:F46" firstHeaderRow="1" firstDataRow="2" firstDataCol="1"/>
  <pivotFields count="133">
    <pivotField showAll="0"/>
    <pivotField axis="axisRow" showAll="0">
      <items count="5">
        <item x="3"/>
        <item x="2"/>
        <item x="1"/>
        <item x="0"/>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axis="axisCol" dataField="1" showAll="0" defaultSubtotal="0">
      <items count="5">
        <item x="0"/>
        <item x="1"/>
        <item x="2"/>
        <item x="3"/>
        <item x="4"/>
      </items>
    </pivotField>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defaultSubtotal="0"/>
    <pivotField showAll="0"/>
    <pivotField showAll="0"/>
    <pivotField showAll="0"/>
  </pivotFields>
  <rowFields count="1">
    <field x="1"/>
  </rowFields>
  <rowItems count="4">
    <i>
      <x/>
    </i>
    <i>
      <x v="1"/>
    </i>
    <i>
      <x v="2"/>
    </i>
    <i>
      <x v="3"/>
    </i>
  </rowItems>
  <colFields count="1">
    <field x="105"/>
  </colFields>
  <colItems count="5">
    <i>
      <x/>
    </i>
    <i>
      <x v="1"/>
    </i>
    <i>
      <x v="2"/>
    </i>
    <i>
      <x v="3"/>
    </i>
    <i>
      <x v="4"/>
    </i>
  </colItems>
  <dataFields count="1">
    <dataField name="Cuenta de DESEMPEÑO FINAL 2do TRIMESTRE" fld="105" subtotal="count" showDataAs="percentOfRow" baseField="0" baseItem="0" numFmtId="9"/>
  </dataFields>
  <formats count="27">
    <format dxfId="1873">
      <pivotArea outline="0" collapsedLevelsAreSubtotals="1" fieldPosition="0"/>
    </format>
    <format dxfId="1872">
      <pivotArea outline="0" collapsedLevelsAreSubtotals="1" fieldPosition="0"/>
    </format>
    <format dxfId="1871">
      <pivotArea dataOnly="0" labelOnly="1" fieldPosition="0">
        <references count="1">
          <reference field="1" count="0"/>
        </references>
      </pivotArea>
    </format>
    <format dxfId="1870">
      <pivotArea outline="0" collapsedLevelsAreSubtotals="1" fieldPosition="0"/>
    </format>
    <format dxfId="1869">
      <pivotArea field="1" type="button" dataOnly="0" labelOnly="1" outline="0" axis="axisRow" fieldPosition="0"/>
    </format>
    <format dxfId="1868">
      <pivotArea dataOnly="0" labelOnly="1" fieldPosition="0">
        <references count="1">
          <reference field="1" count="0"/>
        </references>
      </pivotArea>
    </format>
    <format dxfId="1867">
      <pivotArea dataOnly="0" labelOnly="1" grandRow="1" outline="0" fieldPosition="0"/>
    </format>
    <format dxfId="1866">
      <pivotArea dataOnly="0" labelOnly="1" grandCol="1" outline="0" fieldPosition="0"/>
    </format>
    <format dxfId="1865">
      <pivotArea outline="0" collapsedLevelsAreSubtotals="1" fieldPosition="0"/>
    </format>
    <format dxfId="1864">
      <pivotArea dataOnly="0" labelOnly="1" grandCol="1" outline="0" fieldPosition="0"/>
    </format>
    <format dxfId="1863">
      <pivotArea field="1" type="button" dataOnly="0" labelOnly="1" outline="0" axis="axisRow" fieldPosition="0"/>
    </format>
    <format dxfId="1862">
      <pivotArea outline="0" collapsedLevelsAreSubtotals="1" fieldPosition="0"/>
    </format>
    <format dxfId="1861">
      <pivotArea field="1" type="button" dataOnly="0" labelOnly="1" outline="0" axis="axisRow" fieldPosition="0"/>
    </format>
    <format dxfId="1860">
      <pivotArea dataOnly="0" labelOnly="1" fieldPosition="0">
        <references count="1">
          <reference field="1" count="0"/>
        </references>
      </pivotArea>
    </format>
    <format dxfId="1859">
      <pivotArea outline="0" fieldPosition="0">
        <references count="1">
          <reference field="4294967294" count="1">
            <x v="0"/>
          </reference>
        </references>
      </pivotArea>
    </format>
    <format dxfId="1858">
      <pivotArea outline="0" collapsedLevelsAreSubtotals="1" fieldPosition="0"/>
    </format>
    <format dxfId="1857">
      <pivotArea outline="0" collapsedLevelsAreSubtotals="1" fieldPosition="0"/>
    </format>
    <format dxfId="1856">
      <pivotArea outline="0" collapsedLevelsAreSubtotals="1" fieldPosition="0"/>
    </format>
    <format dxfId="1855">
      <pivotArea outline="0" collapsedLevelsAreSubtotals="1" fieldPosition="0"/>
    </format>
    <format dxfId="1854">
      <pivotArea type="all" dataOnly="0" outline="0" fieldPosition="0"/>
    </format>
    <format dxfId="1853">
      <pivotArea outline="0" collapsedLevelsAreSubtotals="1" fieldPosition="0"/>
    </format>
    <format dxfId="1852">
      <pivotArea type="origin" dataOnly="0" labelOnly="1" outline="0" fieldPosition="0"/>
    </format>
    <format dxfId="1851">
      <pivotArea field="105" type="button" dataOnly="0" labelOnly="1" outline="0" axis="axisCol" fieldPosition="0"/>
    </format>
    <format dxfId="1850">
      <pivotArea type="topRight" dataOnly="0" labelOnly="1" outline="0" fieldPosition="0"/>
    </format>
    <format dxfId="1849">
      <pivotArea field="1" type="button" dataOnly="0" labelOnly="1" outline="0" axis="axisRow" fieldPosition="0"/>
    </format>
    <format dxfId="1848">
      <pivotArea dataOnly="0" labelOnly="1" fieldPosition="0">
        <references count="1">
          <reference field="1" count="0"/>
        </references>
      </pivotArea>
    </format>
    <format dxfId="1847">
      <pivotArea dataOnly="0" labelOnly="1" fieldPosition="0">
        <references count="1">
          <reference field="105" count="0"/>
        </references>
      </pivotArea>
    </format>
  </formats>
  <pivotTableStyleInfo name="PivotStyleMedium2"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egmentaciónDeDatos_Dependencia1" sourceName="Dependencia">
  <pivotTables>
    <pivotTable tabId="4" name="TablaDinámica5"/>
    <pivotTable tabId="6" name="TablaDinámica2"/>
    <pivotTable tabId="6" name="TablaDinámica4"/>
    <pivotTable tabId="6" name="TablaDinámica3"/>
    <pivotTable tabId="6" name="TablaDinámica6"/>
    <pivotTable tabId="6" name="TablaDinámica5"/>
  </pivotTables>
  <data>
    <tabular pivotCacheId="2">
      <items count="9">
        <i x="0" s="1"/>
        <i x="1" s="1"/>
        <i x="2" s="1"/>
        <i x="3" s="1"/>
        <i x="4" s="1"/>
        <i x="5" s="1"/>
        <i x="6" s="1"/>
        <i x="7" s="1"/>
        <i x="8"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egmentaciónDeDatos_Clasificación__Estratégico___De_Gestión" sourceName="Clasificación (Estratégico / De Gestión)">
  <pivotTables>
    <pivotTable tabId="6" name="TablaDinámica2"/>
    <pivotTable tabId="6" name="TablaDinámica4"/>
    <pivotTable tabId="6" name="TablaDinámica6"/>
    <pivotTable tabId="4" name="TablaDinámica5"/>
    <pivotTable tabId="6" name="TablaDinámica5"/>
  </pivotTables>
  <data>
    <tabular pivotCacheId="2">
      <items count="2">
        <i x="0" s="1"/>
        <i x="1" s="1"/>
      </items>
    </tabular>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mc:Ignorable="x" name="SegmentaciónDeDatos_Periodicidad" sourceName="Periodicidad">
  <pivotTables>
    <pivotTable tabId="6" name="TablaDinámica2"/>
    <pivotTable tabId="6" name="TablaDinámica3"/>
    <pivotTable tabId="6" name="TablaDinámica4"/>
    <pivotTable tabId="6" name="TablaDinámica6"/>
    <pivotTable tabId="6" name="TablaDinámica5"/>
  </pivotTables>
  <data>
    <tabular pivotCacheId="2">
      <items count="6">
        <i x="4" s="1"/>
        <i x="3" s="1"/>
        <i x="2" s="1"/>
        <i x="5" s="1"/>
        <i x="1"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Dependencia 1" cache="SegmentaciónDeDatos_Dependencia1" caption="Dependencia" rowHeight="241300"/>
  <slicer name="Clasificación (Estratégico / De Gestión)" cache="SegmentaciónDeDatos_Clasificación__Estratégico___De_Gestión" caption="Clasificación (Estratégico / De Gestión)" rowHeight="241300"/>
  <slicer name="Periodicidad" cache="SegmentaciónDeDatos_Periodicidad" caption="Periodicidad" rowHeight="241300"/>
</slicers>
</file>

<file path=xl/tables/table1.xml><?xml version="1.0" encoding="utf-8"?>
<table xmlns="http://schemas.openxmlformats.org/spreadsheetml/2006/main" id="2" name="Tabla1" displayName="Tabla1" ref="A7:EC68" totalsRowShown="0" tableBorderDxfId="2679">
  <autoFilter ref="A7:EC68"/>
  <tableColumns count="133">
    <tableColumn id="1" name="No." dataDxfId="2678"/>
    <tableColumn id="2" name="Objetivo Estratégico" dataDxfId="2677"/>
    <tableColumn id="3" name="Proceso" dataDxfId="2676"/>
    <tableColumn id="4" name="Dependencia" dataDxfId="2675"/>
    <tableColumn id="5" name="Clasificación (Estratégico / De Gestión)" dataDxfId="2674"/>
    <tableColumn id="6" name="Nombre del indicador" dataDxfId="2673"/>
    <tableColumn id="7" name="Objetivo del indicador" dataDxfId="2672"/>
    <tableColumn id="8" name="Periodicidad" dataDxfId="2671"/>
    <tableColumn id="9" name="Recursos" dataDxfId="2670"/>
    <tableColumn id="10" name="Meta" dataDxfId="2669"/>
    <tableColumn id="11" name="Puntos de lectura" dataDxfId="2668"/>
    <tableColumn id="12" name="Tipo de indicador" dataDxfId="2667"/>
    <tableColumn id="13" name="Formula" dataDxfId="2666"/>
    <tableColumn id="14" name="Escala de medición" dataDxfId="2665"/>
    <tableColumn id="15" name="Fuente de datos" dataDxfId="2664"/>
    <tableColumn id="16" name="Frecuencia de recolección datos" dataDxfId="2663"/>
    <tableColumn id="17" name="Frecuencia de análisis de los datos" dataDxfId="2662"/>
    <tableColumn id="18" name="MALO" dataDxfId="2661"/>
    <tableColumn id="19" name="REGULAR" dataDxfId="2660"/>
    <tableColumn id="20" name="BUENO" dataDxfId="2659"/>
    <tableColumn id="21" name="EXCELENTE" dataDxfId="2658"/>
    <tableColumn id="22" name="Proceso que suministran información y datos al indicador" dataDxfId="2657"/>
    <tableColumn id="23" name="Responsable Calcular indicador" dataDxfId="2656"/>
    <tableColumn id="24" name="Responsable de Analizar indicador" dataDxfId="2655"/>
    <tableColumn id="25" name="Usuarios que utilizan la información (indicador)" dataDxfId="2654"/>
    <tableColumn id="134" name="META (per.)" dataDxfId="2653">
      <calculatedColumnFormula>J8</calculatedColumnFormula>
    </tableColumn>
    <tableColumn id="133" name="Valor numerador" dataDxfId="2652"/>
    <tableColumn id="132" name="Valor denominador" dataDxfId="2651"/>
    <tableColumn id="131" name="RESULTADO " dataDxfId="2650"/>
    <tableColumn id="130" name="TENDENCIA_x000a_(&gt;=) (&lt;=)" dataDxfId="2649"/>
    <tableColumn id="129" name="DESEMPEÑO" dataDxfId="2648"/>
    <tableColumn id="128" name="ANALISIS Y OBSERVACIONES" dataDxfId="2647"/>
    <tableColumn id="127" name="Acción _x000a_Planteada" dataDxfId="2646"/>
    <tableColumn id="126" name="META (per.)2" dataDxfId="2645">
      <calculatedColumnFormula>J8</calculatedColumnFormula>
    </tableColumn>
    <tableColumn id="125" name="Valor numerador3" dataDxfId="2644"/>
    <tableColumn id="124" name="Valor denominador4" dataDxfId="2643"/>
    <tableColumn id="123" name="RESULTADO 5" dataDxfId="2642"/>
    <tableColumn id="122" name="TENDENCIA_x000a_(&gt;=) (&lt;=)6" dataDxfId="2641"/>
    <tableColumn id="121" name="DESEMPEÑO7" dataDxfId="2640"/>
    <tableColumn id="120" name="ANALISIS Y OBSERVACIONES8" dataDxfId="2639"/>
    <tableColumn id="119" name="Acción _x000a_Planteada9" dataDxfId="2638"/>
    <tableColumn id="118" name="META (per.)10" dataDxfId="2637">
      <calculatedColumnFormula>J8</calculatedColumnFormula>
    </tableColumn>
    <tableColumn id="117" name="Valor numerador11" dataDxfId="2636"/>
    <tableColumn id="116" name="Valor denominador12" dataDxfId="2635"/>
    <tableColumn id="115" name="RESULTADO 13" dataDxfId="2634" dataCellStyle="Porcentaje"/>
    <tableColumn id="114" name="TENDENCIA_x000a_(&gt;=) (&lt;=)14" dataDxfId="2633"/>
    <tableColumn id="113" name="DESEMPEÑO15" dataDxfId="2632"/>
    <tableColumn id="112" name="ANALISIS Y OBSERVACIONES16" dataDxfId="2631"/>
    <tableColumn id="111" name="Acción _x000a_Planteada17" dataDxfId="2630"/>
    <tableColumn id="110" name="PROMEDIO MENSUAL 4to TRIMESTRE" dataDxfId="2629"/>
    <tableColumn id="109" name="RESULTADO 4to TRIMESTRE" dataDxfId="2628"/>
    <tableColumn id="108" name="DESEMPEÑO FINAL 4to TRIMESTRE" dataDxfId="2627"/>
    <tableColumn id="26" name="META (per.)3" dataDxfId="2626">
      <calculatedColumnFormula>J8</calculatedColumnFormula>
    </tableColumn>
    <tableColumn id="27" name="Valor numerador4" dataDxfId="2625"/>
    <tableColumn id="28" name="Valor denominador5" dataDxfId="2624"/>
    <tableColumn id="29" name="RESULTADO 6" dataDxfId="2623"/>
    <tableColumn id="30" name="TENDENCIA_x000a_(&gt;=) (&lt;=)7" dataDxfId="2622"/>
    <tableColumn id="31" name="DESEMPEÑO8" dataDxfId="2621"/>
    <tableColumn id="32" name="ANALISIS Y OBSERVACIONES9" dataDxfId="2620"/>
    <tableColumn id="33" name="Acción _x000a_Planteada10" dataDxfId="2619"/>
    <tableColumn id="34" name="META (per.)211" dataDxfId="2618">
      <calculatedColumnFormula>J8</calculatedColumnFormula>
    </tableColumn>
    <tableColumn id="35" name="Valor numerador312" dataDxfId="2617"/>
    <tableColumn id="36" name="Valor denominador413" dataDxfId="2616"/>
    <tableColumn id="37" name="RESULTADO 514" dataDxfId="2615"/>
    <tableColumn id="38" name="TENDENCIA_x000a_(&gt;=) (&lt;=)615" dataDxfId="2614"/>
    <tableColumn id="39" name="DESEMPEÑO716" dataDxfId="2613"/>
    <tableColumn id="40" name="ANALISIS Y OBSERVACIONES817" dataDxfId="2612"/>
    <tableColumn id="41" name="Acción _x000a_Planteada918" dataDxfId="2611"/>
    <tableColumn id="42" name="META (per.)1019" dataDxfId="2610">
      <calculatedColumnFormula>J8</calculatedColumnFormula>
    </tableColumn>
    <tableColumn id="43" name="Valor numerador1120" dataDxfId="2609"/>
    <tableColumn id="44" name="Valor denominador1221" dataDxfId="2608"/>
    <tableColumn id="45" name="RESULTADO 1322"/>
    <tableColumn id="46" name="TENDENCIA_x000a_(&gt;=) (&lt;=)1423" dataDxfId="2607"/>
    <tableColumn id="47" name="DESEMPEÑO1524" dataDxfId="2606"/>
    <tableColumn id="48" name="ANALISIS Y OBSERVACIONES1625" dataDxfId="2605"/>
    <tableColumn id="49" name="Acción _x000a_Planteada1726" dataDxfId="2604"/>
    <tableColumn id="50" name="PROMEDIO MENSUAL 3er TRIMESTRE" dataDxfId="2603"/>
    <tableColumn id="51" name="RESULTADO 3er TRIMESTRE" dataDxfId="2602">
      <calculatedColumnFormula>BT8</calculatedColumnFormula>
    </tableColumn>
    <tableColumn id="52" name="DESEMPEÑO FINAL 3er TRIMESTRE" dataDxfId="2601">
      <calculatedColumnFormula>BV8</calculatedColumnFormula>
    </tableColumn>
    <tableColumn id="53" name="META (per.)18" dataDxfId="2600"/>
    <tableColumn id="54" name="Valor numerador19" dataDxfId="2599"/>
    <tableColumn id="55" name="Valor denominador20" dataDxfId="2598"/>
    <tableColumn id="56" name="RESULTADO 21" dataDxfId="2597"/>
    <tableColumn id="57" name="TENDENCIA_x000a_(&gt;=) (&lt;=)22" dataDxfId="2596"/>
    <tableColumn id="58" name="DESEMPEÑO23" dataDxfId="2595"/>
    <tableColumn id="59" name="ANALISIS Y OBSERVACIONES24" dataDxfId="2594"/>
    <tableColumn id="60" name="Acción _x000a_Planteada25" dataDxfId="2593"/>
    <tableColumn id="61" name="META (per.)26" dataDxfId="2592"/>
    <tableColumn id="62" name="Valor numerador27" dataDxfId="2591"/>
    <tableColumn id="63" name="Valor denominador28" dataDxfId="2590"/>
    <tableColumn id="64" name="RESULTADO 29" dataDxfId="2589"/>
    <tableColumn id="65" name="TENDENCIA_x000a_(&gt;=) (&lt;=)30" dataDxfId="2588"/>
    <tableColumn id="66" name="DESEMPEÑO31" dataDxfId="2587"/>
    <tableColumn id="67" name="ANALISIS Y OBSERVACIONES32" dataDxfId="2586"/>
    <tableColumn id="68" name="Acción _x000a_Planteada33" dataDxfId="2585"/>
    <tableColumn id="69" name="META (per.)34" dataDxfId="2584"/>
    <tableColumn id="70" name="Valor numerador35" dataDxfId="2583"/>
    <tableColumn id="71" name="Valor denominador36" dataDxfId="2582"/>
    <tableColumn id="72" name="RESULTADO 37"/>
    <tableColumn id="73" name="TENDENCIA_x000a_(&gt;=) (&lt;=)38" dataDxfId="2581"/>
    <tableColumn id="74" name="DESEMPEÑO39" dataDxfId="2580"/>
    <tableColumn id="75" name="ANALISIS Y OBSERVACIONES40" dataDxfId="2579"/>
    <tableColumn id="76" name="Acción _x000a_Planteada41" dataDxfId="2578"/>
    <tableColumn id="77" name="PROMEDIO MENSUAL 2do TRIMESTRE" dataDxfId="2577"/>
    <tableColumn id="78" name="RESULTADO 2do TRIMESTRE" dataDxfId="2576">
      <calculatedColumnFormula>CU8</calculatedColumnFormula>
    </tableColumn>
    <tableColumn id="79" name="DESEMPEÑO FINAL 2do TRIMESTRE" dataDxfId="2575"/>
    <tableColumn id="80" name="META (per.)42" dataDxfId="2574"/>
    <tableColumn id="81" name="Valor numerador43" dataDxfId="2573"/>
    <tableColumn id="82" name="Valor denominador44" dataDxfId="2572"/>
    <tableColumn id="83" name="RESULTADO 45" dataDxfId="2571"/>
    <tableColumn id="84" name="TENDENCIA_x000a_(&gt;=) (&lt;=)46" dataDxfId="2570"/>
    <tableColumn id="85" name="DESEMPEÑO47" dataDxfId="2569"/>
    <tableColumn id="86" name="ANALISIS Y OBSERVACIONES48" dataDxfId="2568"/>
    <tableColumn id="87" name="Acción _x000a_Planteada49" dataDxfId="2567"/>
    <tableColumn id="88" name="META (per.)50" dataDxfId="2566"/>
    <tableColumn id="89" name="Valor numerador51" dataDxfId="2565"/>
    <tableColumn id="90" name="Valor denominador52" dataDxfId="2564"/>
    <tableColumn id="91" name="RESULTADO 53" dataDxfId="2563"/>
    <tableColumn id="92" name="TENDENCIA_x000a_(&gt;=) (&lt;=)54" dataDxfId="2562"/>
    <tableColumn id="93" name="DESEMPEÑO55" dataDxfId="2561"/>
    <tableColumn id="94" name="ANALISIS Y OBSERVACIONES56" dataDxfId="2560"/>
    <tableColumn id="95" name="Acción _x000a_Planteada57" dataDxfId="2559"/>
    <tableColumn id="96" name="META (per.)58" dataDxfId="2558"/>
    <tableColumn id="97" name="Valor numerador59" dataDxfId="2557"/>
    <tableColumn id="98" name="Valor denominador60" dataDxfId="2556"/>
    <tableColumn id="99" name="RESULTADO 61" dataDxfId="2555"/>
    <tableColumn id="100" name="TENDENCIA_x000a_(&gt;=) (&lt;=)62" dataDxfId="2554"/>
    <tableColumn id="101" name="DESEMPEÑO63" dataDxfId="2553"/>
    <tableColumn id="102" name="ANALISIS Y OBSERVACIONES64" dataDxfId="2552"/>
    <tableColumn id="103" name="Acción _x000a_Planteada65" dataDxfId="2551"/>
    <tableColumn id="104" name="PROMEDIO MENSUAL 1er TRIMESTRE" dataDxfId="2550"/>
    <tableColumn id="105" name="RESULTADO 1er TRIMESTRE" dataDxfId="2549">
      <calculatedColumnFormula>DV8</calculatedColumnFormula>
    </tableColumn>
    <tableColumn id="106" name="DESEMPEÑO FINAL 1erTRIMESTRE" dataDxfId="2548">
      <calculatedColumnFormula>DX8</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pivotTable" Target="../pivotTables/pivotTable1.xml"/><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omments" Target="../comments1.xml"/><Relationship Id="rId4" Type="http://schemas.openxmlformats.org/officeDocument/2006/relationships/table" Target="../tables/table1.xml"/></Relationships>
</file>

<file path=xl/worksheets/_rels/sheet3.xml.rels><?xml version="1.0" encoding="UTF-8" standalone="yes"?>
<Relationships xmlns="http://schemas.openxmlformats.org/package/2006/relationships"><Relationship Id="rId8" Type="http://schemas.openxmlformats.org/officeDocument/2006/relationships/drawing" Target="../drawings/drawing3.xml"/><Relationship Id="rId3" Type="http://schemas.openxmlformats.org/officeDocument/2006/relationships/pivotTable" Target="../pivotTables/pivotTable4.xml"/><Relationship Id="rId7"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 Id="rId6" Type="http://schemas.openxmlformats.org/officeDocument/2006/relationships/pivotTable" Target="../pivotTables/pivotTable7.xml"/><Relationship Id="rId5" Type="http://schemas.openxmlformats.org/officeDocument/2006/relationships/pivotTable" Target="../pivotTables/pivotTable6.xml"/><Relationship Id="rId4" Type="http://schemas.openxmlformats.org/officeDocument/2006/relationships/pivotTable" Target="../pivotTables/pivotTable5.xml"/></Relationships>
</file>

<file path=xl/worksheets/_rels/sheet4.xml.rels><?xml version="1.0" encoding="UTF-8" standalone="yes"?>
<Relationships xmlns="http://schemas.openxmlformats.org/package/2006/relationships"><Relationship Id="rId8" Type="http://schemas.openxmlformats.org/officeDocument/2006/relationships/drawing" Target="../drawings/drawing4.xml"/><Relationship Id="rId3" Type="http://schemas.openxmlformats.org/officeDocument/2006/relationships/pivotTable" Target="../pivotTables/pivotTable10.xml"/><Relationship Id="rId7" Type="http://schemas.openxmlformats.org/officeDocument/2006/relationships/printerSettings" Target="../printerSettings/printerSettings4.bin"/><Relationship Id="rId2" Type="http://schemas.openxmlformats.org/officeDocument/2006/relationships/pivotTable" Target="../pivotTables/pivotTable9.xml"/><Relationship Id="rId1" Type="http://schemas.openxmlformats.org/officeDocument/2006/relationships/pivotTable" Target="../pivotTables/pivotTable8.xml"/><Relationship Id="rId6" Type="http://schemas.openxmlformats.org/officeDocument/2006/relationships/pivotTable" Target="../pivotTables/pivotTable13.xml"/><Relationship Id="rId5" Type="http://schemas.openxmlformats.org/officeDocument/2006/relationships/pivotTable" Target="../pivotTables/pivotTable12.xml"/><Relationship Id="rId4" Type="http://schemas.openxmlformats.org/officeDocument/2006/relationships/pivotTable" Target="../pivotTables/pivotTable11.xml"/></Relationships>
</file>

<file path=xl/worksheets/_rels/sheet6.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45:G108"/>
  <sheetViews>
    <sheetView showGridLines="0" tabSelected="1" zoomScale="85" zoomScaleNormal="85" workbookViewId="0">
      <selection activeCell="J15" sqref="J15"/>
    </sheetView>
  </sheetViews>
  <sheetFormatPr baseColWidth="10" defaultRowHeight="15" x14ac:dyDescent="0.25"/>
  <cols>
    <col min="2" max="2" width="28.625" customWidth="1"/>
    <col min="3" max="3" width="43.25" customWidth="1"/>
    <col min="4" max="4" width="17.5" customWidth="1"/>
    <col min="5" max="5" width="19.25" customWidth="1"/>
    <col min="6" max="6" width="13.625" customWidth="1"/>
    <col min="7" max="7" width="18.125" customWidth="1"/>
  </cols>
  <sheetData>
    <row r="45" spans="3:7" ht="45" x14ac:dyDescent="0.25">
      <c r="C45" s="320" t="s">
        <v>7</v>
      </c>
      <c r="D45" s="421" t="s">
        <v>6</v>
      </c>
      <c r="E45" s="421" t="s">
        <v>1206</v>
      </c>
      <c r="F45" s="134" t="s">
        <v>1204</v>
      </c>
      <c r="G45" s="132" t="s">
        <v>1205</v>
      </c>
    </row>
    <row r="46" spans="3:7" ht="30" x14ac:dyDescent="0.25">
      <c r="C46" s="422" t="s">
        <v>260</v>
      </c>
      <c r="D46" s="132" t="s">
        <v>29</v>
      </c>
      <c r="E46" s="528" t="s">
        <v>21</v>
      </c>
      <c r="F46" s="529">
        <v>1</v>
      </c>
      <c r="G46" s="142">
        <v>1</v>
      </c>
    </row>
    <row r="47" spans="3:7" x14ac:dyDescent="0.25">
      <c r="C47" s="422" t="s">
        <v>176</v>
      </c>
      <c r="D47" s="132" t="s">
        <v>29</v>
      </c>
      <c r="E47" s="528" t="s">
        <v>21</v>
      </c>
      <c r="F47" s="529">
        <v>0.95</v>
      </c>
      <c r="G47" s="142">
        <v>1</v>
      </c>
    </row>
    <row r="48" spans="3:7" ht="30" x14ac:dyDescent="0.25">
      <c r="C48" s="422" t="s">
        <v>250</v>
      </c>
      <c r="D48" s="132" t="s">
        <v>29</v>
      </c>
      <c r="E48" s="528" t="s">
        <v>21</v>
      </c>
      <c r="F48" s="529">
        <v>1</v>
      </c>
      <c r="G48" s="142">
        <v>1</v>
      </c>
    </row>
    <row r="49" spans="3:7" x14ac:dyDescent="0.25">
      <c r="C49" s="422" t="s">
        <v>158</v>
      </c>
      <c r="D49" s="132" t="s">
        <v>29</v>
      </c>
      <c r="E49" s="528" t="s">
        <v>21</v>
      </c>
      <c r="F49" s="529">
        <v>1</v>
      </c>
      <c r="G49" s="142">
        <v>1</v>
      </c>
    </row>
    <row r="50" spans="3:7" x14ac:dyDescent="0.25">
      <c r="C50" s="429" t="s">
        <v>634</v>
      </c>
      <c r="D50" s="132" t="s">
        <v>29</v>
      </c>
      <c r="E50" s="528" t="s">
        <v>21</v>
      </c>
      <c r="F50" s="530">
        <v>13</v>
      </c>
      <c r="G50" s="136">
        <v>12.61574390521759</v>
      </c>
    </row>
    <row r="51" spans="3:7" ht="30" x14ac:dyDescent="0.25">
      <c r="C51" s="422" t="s">
        <v>132</v>
      </c>
      <c r="D51" s="132" t="s">
        <v>71</v>
      </c>
      <c r="E51" s="528" t="s">
        <v>20</v>
      </c>
      <c r="F51" s="529">
        <v>1</v>
      </c>
      <c r="G51" s="142">
        <v>0.94</v>
      </c>
    </row>
    <row r="52" spans="3:7" ht="30" x14ac:dyDescent="0.25">
      <c r="C52" s="422" t="s">
        <v>135</v>
      </c>
      <c r="D52" s="132" t="s">
        <v>71</v>
      </c>
      <c r="E52" s="528" t="s">
        <v>20</v>
      </c>
      <c r="F52" s="529">
        <v>1</v>
      </c>
      <c r="G52" s="142">
        <v>0.95</v>
      </c>
    </row>
    <row r="53" spans="3:7" ht="30" x14ac:dyDescent="0.25">
      <c r="C53" s="422" t="s">
        <v>547</v>
      </c>
      <c r="D53" s="132" t="s">
        <v>29</v>
      </c>
      <c r="E53" s="528" t="s">
        <v>21</v>
      </c>
      <c r="F53" s="529">
        <v>0.9</v>
      </c>
      <c r="G53" s="142">
        <v>1</v>
      </c>
    </row>
    <row r="54" spans="3:7" x14ac:dyDescent="0.25">
      <c r="C54" s="429" t="s">
        <v>400</v>
      </c>
      <c r="D54" s="132" t="s">
        <v>29</v>
      </c>
      <c r="E54" s="528" t="s">
        <v>21</v>
      </c>
      <c r="F54" s="529">
        <v>0.01</v>
      </c>
      <c r="G54" s="142">
        <v>1.7094017094017094E-3</v>
      </c>
    </row>
    <row r="55" spans="3:7" x14ac:dyDescent="0.25">
      <c r="C55" s="422" t="s">
        <v>312</v>
      </c>
      <c r="D55" s="132" t="s">
        <v>71</v>
      </c>
      <c r="E55" s="528" t="s">
        <v>18</v>
      </c>
      <c r="F55" s="529">
        <v>1</v>
      </c>
      <c r="G55" s="142">
        <v>0.56999999999999995</v>
      </c>
    </row>
    <row r="56" spans="3:7" ht="30" x14ac:dyDescent="0.25">
      <c r="C56" s="422" t="s">
        <v>120</v>
      </c>
      <c r="D56" s="132" t="s">
        <v>71</v>
      </c>
      <c r="E56" s="528" t="s">
        <v>20</v>
      </c>
      <c r="F56" s="529">
        <v>1</v>
      </c>
      <c r="G56" s="142">
        <v>0.95</v>
      </c>
    </row>
    <row r="57" spans="3:7" x14ac:dyDescent="0.25">
      <c r="C57" s="422" t="s">
        <v>572</v>
      </c>
      <c r="D57" s="132" t="s">
        <v>29</v>
      </c>
      <c r="E57" s="528" t="s">
        <v>21</v>
      </c>
      <c r="F57" s="529">
        <v>1</v>
      </c>
      <c r="G57" s="142">
        <v>1</v>
      </c>
    </row>
    <row r="58" spans="3:7" ht="30" x14ac:dyDescent="0.25">
      <c r="C58" s="422" t="s">
        <v>111</v>
      </c>
      <c r="D58" s="132" t="s">
        <v>29</v>
      </c>
      <c r="E58" s="528" t="s">
        <v>649</v>
      </c>
      <c r="F58" s="529">
        <v>1</v>
      </c>
      <c r="G58" s="529">
        <v>0</v>
      </c>
    </row>
    <row r="59" spans="3:7" ht="30" x14ac:dyDescent="0.25">
      <c r="C59" s="422" t="s">
        <v>84</v>
      </c>
      <c r="D59" s="132" t="s">
        <v>29</v>
      </c>
      <c r="E59" s="528" t="s">
        <v>649</v>
      </c>
      <c r="F59" s="529">
        <v>1</v>
      </c>
      <c r="G59" s="529">
        <v>0</v>
      </c>
    </row>
    <row r="60" spans="3:7" ht="30" x14ac:dyDescent="0.25">
      <c r="C60" s="422" t="s">
        <v>599</v>
      </c>
      <c r="D60" s="132" t="s">
        <v>29</v>
      </c>
      <c r="E60" s="528" t="s">
        <v>20</v>
      </c>
      <c r="F60" s="529">
        <v>0.8</v>
      </c>
      <c r="G60" s="142">
        <v>0.8571428571428571</v>
      </c>
    </row>
    <row r="61" spans="3:7" x14ac:dyDescent="0.25">
      <c r="C61" s="422" t="s">
        <v>213</v>
      </c>
      <c r="D61" s="132" t="s">
        <v>29</v>
      </c>
      <c r="E61" s="528" t="s">
        <v>21</v>
      </c>
      <c r="F61" s="529">
        <v>1</v>
      </c>
      <c r="G61" s="142">
        <v>1</v>
      </c>
    </row>
    <row r="62" spans="3:7" x14ac:dyDescent="0.25">
      <c r="C62" s="422" t="s">
        <v>107</v>
      </c>
      <c r="D62" s="132" t="s">
        <v>29</v>
      </c>
      <c r="E62" s="528" t="s">
        <v>21</v>
      </c>
      <c r="F62" s="529">
        <v>1</v>
      </c>
      <c r="G62" s="142">
        <v>0.99861111111111123</v>
      </c>
    </row>
    <row r="63" spans="3:7" x14ac:dyDescent="0.25">
      <c r="C63" s="422" t="s">
        <v>276</v>
      </c>
      <c r="D63" s="132" t="s">
        <v>29</v>
      </c>
      <c r="E63" s="528" t="s">
        <v>21</v>
      </c>
      <c r="F63" s="529">
        <v>0.65</v>
      </c>
      <c r="G63" s="142">
        <v>0.85696542539262122</v>
      </c>
    </row>
    <row r="64" spans="3:7" x14ac:dyDescent="0.25">
      <c r="C64" s="422" t="s">
        <v>99</v>
      </c>
      <c r="D64" s="132" t="s">
        <v>29</v>
      </c>
      <c r="E64" s="528" t="s">
        <v>20</v>
      </c>
      <c r="F64" s="529">
        <v>1</v>
      </c>
      <c r="G64" s="142">
        <v>0.97916666666666663</v>
      </c>
    </row>
    <row r="65" spans="3:7" ht="45" x14ac:dyDescent="0.25">
      <c r="C65" s="422" t="s">
        <v>522</v>
      </c>
      <c r="D65" s="132" t="s">
        <v>29</v>
      </c>
      <c r="E65" s="528" t="s">
        <v>21</v>
      </c>
      <c r="F65" s="529">
        <v>0.8</v>
      </c>
      <c r="G65" s="142">
        <v>0.95971802618328306</v>
      </c>
    </row>
    <row r="66" spans="3:7" ht="45" x14ac:dyDescent="0.25">
      <c r="C66" s="422" t="s">
        <v>497</v>
      </c>
      <c r="D66" s="132" t="s">
        <v>29</v>
      </c>
      <c r="E66" s="528" t="s">
        <v>20</v>
      </c>
      <c r="F66" s="529">
        <v>0.75</v>
      </c>
      <c r="G66" s="142">
        <v>0.67857903824570487</v>
      </c>
    </row>
    <row r="67" spans="3:7" x14ac:dyDescent="0.25">
      <c r="C67" s="422" t="s">
        <v>432</v>
      </c>
      <c r="D67" s="132" t="s">
        <v>71</v>
      </c>
      <c r="E67" s="528" t="s">
        <v>21</v>
      </c>
      <c r="F67" s="529">
        <v>0.15</v>
      </c>
      <c r="G67" s="142">
        <v>0.13221013531699086</v>
      </c>
    </row>
    <row r="68" spans="3:7" x14ac:dyDescent="0.25">
      <c r="C68" s="422" t="s">
        <v>64</v>
      </c>
      <c r="D68" s="132" t="s">
        <v>29</v>
      </c>
      <c r="E68" s="132" t="s">
        <v>19</v>
      </c>
      <c r="F68" s="529">
        <v>1</v>
      </c>
      <c r="G68" s="142">
        <v>0.7</v>
      </c>
    </row>
    <row r="69" spans="3:7" ht="45" x14ac:dyDescent="0.25">
      <c r="C69" s="422" t="s">
        <v>303</v>
      </c>
      <c r="D69" s="132" t="s">
        <v>29</v>
      </c>
      <c r="E69" s="528" t="s">
        <v>21</v>
      </c>
      <c r="F69" s="529">
        <v>1</v>
      </c>
      <c r="G69" s="142">
        <v>1</v>
      </c>
    </row>
    <row r="70" spans="3:7" x14ac:dyDescent="0.25">
      <c r="C70" s="422" t="s">
        <v>168</v>
      </c>
      <c r="D70" s="132" t="s">
        <v>29</v>
      </c>
      <c r="E70" s="528" t="s">
        <v>21</v>
      </c>
      <c r="F70" s="529">
        <v>1</v>
      </c>
      <c r="G70" s="142">
        <v>1</v>
      </c>
    </row>
    <row r="71" spans="3:7" x14ac:dyDescent="0.25">
      <c r="C71" s="422" t="s">
        <v>587</v>
      </c>
      <c r="D71" s="132" t="s">
        <v>29</v>
      </c>
      <c r="E71" s="528" t="s">
        <v>21</v>
      </c>
      <c r="F71" s="529">
        <v>0.8</v>
      </c>
      <c r="G71" s="142">
        <v>1</v>
      </c>
    </row>
    <row r="72" spans="3:7" ht="45" x14ac:dyDescent="0.25">
      <c r="C72" s="422" t="s">
        <v>237</v>
      </c>
      <c r="D72" s="132" t="s">
        <v>29</v>
      </c>
      <c r="E72" s="528" t="s">
        <v>21</v>
      </c>
      <c r="F72" s="529">
        <v>1</v>
      </c>
      <c r="G72" s="142">
        <v>1</v>
      </c>
    </row>
    <row r="73" spans="3:7" ht="30" x14ac:dyDescent="0.25">
      <c r="C73" s="422" t="s">
        <v>50</v>
      </c>
      <c r="D73" s="132" t="s">
        <v>29</v>
      </c>
      <c r="E73" s="132" t="s">
        <v>21</v>
      </c>
      <c r="F73" s="529">
        <v>1</v>
      </c>
      <c r="G73" s="142">
        <v>1</v>
      </c>
    </row>
    <row r="74" spans="3:7" ht="30" x14ac:dyDescent="0.25">
      <c r="C74" s="422" t="s">
        <v>30</v>
      </c>
      <c r="D74" s="132" t="s">
        <v>29</v>
      </c>
      <c r="E74" s="132" t="s">
        <v>21</v>
      </c>
      <c r="F74" s="529">
        <v>0.9</v>
      </c>
      <c r="G74" s="142">
        <v>1</v>
      </c>
    </row>
    <row r="75" spans="3:7" x14ac:dyDescent="0.25">
      <c r="C75" s="429" t="s">
        <v>416</v>
      </c>
      <c r="D75" s="132" t="s">
        <v>71</v>
      </c>
      <c r="E75" s="528" t="s">
        <v>19</v>
      </c>
      <c r="F75" s="529">
        <v>0.9</v>
      </c>
      <c r="G75" s="142">
        <v>0.75195288935087412</v>
      </c>
    </row>
    <row r="76" spans="3:7" x14ac:dyDescent="0.25">
      <c r="C76" s="422" t="s">
        <v>615</v>
      </c>
      <c r="D76" s="132" t="s">
        <v>29</v>
      </c>
      <c r="E76" s="528" t="s">
        <v>21</v>
      </c>
      <c r="F76" s="529">
        <v>0.04</v>
      </c>
      <c r="G76" s="142">
        <v>2.3641398407753547E-2</v>
      </c>
    </row>
    <row r="77" spans="3:7" ht="30" x14ac:dyDescent="0.25">
      <c r="C77" s="422" t="s">
        <v>346</v>
      </c>
      <c r="D77" s="132" t="s">
        <v>29</v>
      </c>
      <c r="E77" s="528" t="s">
        <v>21</v>
      </c>
      <c r="F77" s="529">
        <v>0.9</v>
      </c>
      <c r="G77" s="142">
        <v>1</v>
      </c>
    </row>
    <row r="78" spans="3:7" ht="45" x14ac:dyDescent="0.25">
      <c r="C78" s="422" t="s">
        <v>246</v>
      </c>
      <c r="D78" s="132" t="s">
        <v>29</v>
      </c>
      <c r="E78" s="528" t="s">
        <v>21</v>
      </c>
      <c r="F78" s="529">
        <v>1</v>
      </c>
      <c r="G78" s="142">
        <v>1</v>
      </c>
    </row>
    <row r="79" spans="3:7" ht="30" x14ac:dyDescent="0.25">
      <c r="C79" s="422" t="s">
        <v>228</v>
      </c>
      <c r="D79" s="132" t="s">
        <v>29</v>
      </c>
      <c r="E79" s="528" t="s">
        <v>21</v>
      </c>
      <c r="F79" s="529">
        <v>0.85</v>
      </c>
      <c r="G79" s="142">
        <v>1</v>
      </c>
    </row>
    <row r="80" spans="3:7" ht="30" x14ac:dyDescent="0.25">
      <c r="C80" s="422" t="s">
        <v>560</v>
      </c>
      <c r="D80" s="132" t="s">
        <v>29</v>
      </c>
      <c r="E80" s="528" t="s">
        <v>21</v>
      </c>
      <c r="F80" s="529">
        <v>0.9</v>
      </c>
      <c r="G80" s="142">
        <v>1</v>
      </c>
    </row>
    <row r="81" spans="3:7" x14ac:dyDescent="0.25">
      <c r="C81" s="429" t="s">
        <v>440</v>
      </c>
      <c r="D81" s="132" t="s">
        <v>71</v>
      </c>
      <c r="E81" s="528" t="s">
        <v>19</v>
      </c>
      <c r="F81" s="529">
        <v>1</v>
      </c>
      <c r="G81" s="142">
        <v>0.73505285345521187</v>
      </c>
    </row>
    <row r="82" spans="3:7" ht="30" x14ac:dyDescent="0.25">
      <c r="C82" s="422" t="s">
        <v>474</v>
      </c>
      <c r="D82" s="132" t="s">
        <v>29</v>
      </c>
      <c r="E82" s="528" t="s">
        <v>20</v>
      </c>
      <c r="F82" s="529">
        <v>1</v>
      </c>
      <c r="G82" s="142">
        <v>0.90337923555491617</v>
      </c>
    </row>
    <row r="83" spans="3:7" x14ac:dyDescent="0.25">
      <c r="C83" s="422" t="s">
        <v>254</v>
      </c>
      <c r="D83" s="132" t="s">
        <v>29</v>
      </c>
      <c r="E83" s="528" t="s">
        <v>21</v>
      </c>
      <c r="F83" s="529">
        <v>1</v>
      </c>
      <c r="G83" s="142">
        <v>1</v>
      </c>
    </row>
    <row r="84" spans="3:7" ht="30" x14ac:dyDescent="0.25">
      <c r="C84" s="422" t="s">
        <v>359</v>
      </c>
      <c r="D84" s="132" t="s">
        <v>71</v>
      </c>
      <c r="E84" s="528" t="s">
        <v>20</v>
      </c>
      <c r="F84" s="529">
        <v>1</v>
      </c>
      <c r="G84" s="142">
        <v>0.89130434782608692</v>
      </c>
    </row>
    <row r="85" spans="3:7" x14ac:dyDescent="0.25">
      <c r="C85" s="422" t="s">
        <v>193</v>
      </c>
      <c r="D85" s="132" t="s">
        <v>71</v>
      </c>
      <c r="E85" s="528" t="s">
        <v>21</v>
      </c>
      <c r="F85" s="529">
        <v>1</v>
      </c>
      <c r="G85" s="142">
        <v>1</v>
      </c>
    </row>
    <row r="86" spans="3:7" ht="30" x14ac:dyDescent="0.25">
      <c r="C86" s="422" t="s">
        <v>202</v>
      </c>
      <c r="D86" s="132" t="s">
        <v>29</v>
      </c>
      <c r="E86" s="528" t="s">
        <v>21</v>
      </c>
      <c r="F86" s="529">
        <v>1</v>
      </c>
      <c r="G86" s="142">
        <v>1</v>
      </c>
    </row>
    <row r="87" spans="3:7" x14ac:dyDescent="0.25">
      <c r="C87" s="422" t="s">
        <v>148</v>
      </c>
      <c r="D87" s="132" t="s">
        <v>29</v>
      </c>
      <c r="E87" s="528" t="s">
        <v>21</v>
      </c>
      <c r="F87" s="529">
        <v>1</v>
      </c>
      <c r="G87" s="142">
        <v>1</v>
      </c>
    </row>
    <row r="88" spans="3:7" x14ac:dyDescent="0.25">
      <c r="C88" s="429" t="s">
        <v>411</v>
      </c>
      <c r="D88" s="132" t="s">
        <v>29</v>
      </c>
      <c r="E88" s="528" t="s">
        <v>21</v>
      </c>
      <c r="F88" s="529">
        <v>0.01</v>
      </c>
      <c r="G88" s="142">
        <v>6.2708151164182794E-3</v>
      </c>
    </row>
    <row r="89" spans="3:7" x14ac:dyDescent="0.25">
      <c r="C89" s="422" t="s">
        <v>582</v>
      </c>
      <c r="D89" s="132" t="s">
        <v>29</v>
      </c>
      <c r="E89" s="528" t="s">
        <v>21</v>
      </c>
      <c r="F89" s="529">
        <v>1</v>
      </c>
      <c r="G89" s="142">
        <v>0.98982015609093998</v>
      </c>
    </row>
    <row r="90" spans="3:7" ht="30" x14ac:dyDescent="0.25">
      <c r="C90" s="422" t="s">
        <v>216</v>
      </c>
      <c r="D90" s="132" t="s">
        <v>29</v>
      </c>
      <c r="E90" s="528" t="s">
        <v>21</v>
      </c>
      <c r="F90" s="529">
        <v>0.8</v>
      </c>
      <c r="G90" s="142">
        <v>0.83426457961825518</v>
      </c>
    </row>
    <row r="91" spans="3:7" x14ac:dyDescent="0.25">
      <c r="C91" s="422" t="s">
        <v>184</v>
      </c>
      <c r="D91" s="132" t="s">
        <v>29</v>
      </c>
      <c r="E91" s="528" t="s">
        <v>21</v>
      </c>
      <c r="F91" s="530">
        <v>4</v>
      </c>
      <c r="G91" s="136">
        <v>2</v>
      </c>
    </row>
    <row r="92" spans="3:7" x14ac:dyDescent="0.25">
      <c r="C92" s="429" t="s">
        <v>380</v>
      </c>
      <c r="D92" s="132" t="s">
        <v>29</v>
      </c>
      <c r="E92" s="528" t="s">
        <v>18</v>
      </c>
      <c r="F92" s="529">
        <v>0.02</v>
      </c>
      <c r="G92" s="142">
        <v>-6.2986381322957197E-2</v>
      </c>
    </row>
    <row r="93" spans="3:7" x14ac:dyDescent="0.25">
      <c r="C93" s="429" t="s">
        <v>393</v>
      </c>
      <c r="D93" s="132" t="s">
        <v>29</v>
      </c>
      <c r="E93" s="528" t="s">
        <v>21</v>
      </c>
      <c r="F93" s="529">
        <v>0.02</v>
      </c>
      <c r="G93" s="142">
        <v>7.6380506940253445E-2</v>
      </c>
    </row>
    <row r="94" spans="3:7" x14ac:dyDescent="0.25">
      <c r="C94" s="429" t="s">
        <v>396</v>
      </c>
      <c r="D94" s="132" t="s">
        <v>29</v>
      </c>
      <c r="E94" s="528" t="s">
        <v>21</v>
      </c>
      <c r="F94" s="529">
        <v>0.02</v>
      </c>
      <c r="G94" s="142">
        <v>0.17396134192401691</v>
      </c>
    </row>
    <row r="95" spans="3:7" x14ac:dyDescent="0.25">
      <c r="C95" s="422" t="s">
        <v>428</v>
      </c>
      <c r="D95" s="132" t="s">
        <v>71</v>
      </c>
      <c r="E95" s="528" t="s">
        <v>21</v>
      </c>
      <c r="F95" s="529">
        <v>1</v>
      </c>
      <c r="G95" s="142">
        <v>0.95799819424760713</v>
      </c>
    </row>
    <row r="96" spans="3:7" ht="30" x14ac:dyDescent="0.25">
      <c r="C96" s="422" t="s">
        <v>242</v>
      </c>
      <c r="D96" s="132" t="s">
        <v>29</v>
      </c>
      <c r="E96" s="528" t="s">
        <v>21</v>
      </c>
      <c r="F96" s="529">
        <v>0.8</v>
      </c>
      <c r="G96" s="142">
        <v>0.89566789249376511</v>
      </c>
    </row>
    <row r="97" spans="3:7" x14ac:dyDescent="0.25">
      <c r="C97" s="422" t="s">
        <v>72</v>
      </c>
      <c r="D97" s="132" t="s">
        <v>71</v>
      </c>
      <c r="E97" s="528" t="s">
        <v>21</v>
      </c>
      <c r="F97" s="529">
        <v>0.15</v>
      </c>
      <c r="G97" s="142">
        <v>0</v>
      </c>
    </row>
    <row r="98" spans="3:7" x14ac:dyDescent="0.25">
      <c r="C98" s="422" t="s">
        <v>370</v>
      </c>
      <c r="D98" s="132" t="s">
        <v>71</v>
      </c>
      <c r="E98" s="528" t="s">
        <v>21</v>
      </c>
      <c r="F98" s="529">
        <v>0.9</v>
      </c>
      <c r="G98" s="142">
        <v>0.91700000000000004</v>
      </c>
    </row>
    <row r="99" spans="3:7" x14ac:dyDescent="0.25">
      <c r="C99" s="429" t="s">
        <v>486</v>
      </c>
      <c r="D99" s="132" t="s">
        <v>29</v>
      </c>
      <c r="E99" s="528" t="s">
        <v>21</v>
      </c>
      <c r="F99" s="529">
        <v>1</v>
      </c>
      <c r="G99" s="142">
        <v>1</v>
      </c>
    </row>
    <row r="100" spans="3:7" x14ac:dyDescent="0.25">
      <c r="C100" s="429" t="s">
        <v>461</v>
      </c>
      <c r="D100" s="132" t="s">
        <v>29</v>
      </c>
      <c r="E100" s="528" t="s">
        <v>20</v>
      </c>
      <c r="F100" s="529">
        <v>0.8</v>
      </c>
      <c r="G100" s="142">
        <v>0.75316924901771809</v>
      </c>
    </row>
    <row r="101" spans="3:7" x14ac:dyDescent="0.25">
      <c r="C101" s="422" t="s">
        <v>604</v>
      </c>
      <c r="D101" s="132" t="s">
        <v>29</v>
      </c>
      <c r="E101" s="528" t="s">
        <v>21</v>
      </c>
      <c r="F101" s="529">
        <v>0.04</v>
      </c>
      <c r="G101" s="142">
        <v>1.2461059190031152E-2</v>
      </c>
    </row>
    <row r="102" spans="3:7" ht="45" x14ac:dyDescent="0.25">
      <c r="C102" s="422" t="s">
        <v>511</v>
      </c>
      <c r="D102" s="132" t="s">
        <v>29</v>
      </c>
      <c r="E102" s="528" t="s">
        <v>20</v>
      </c>
      <c r="F102" s="530">
        <v>15</v>
      </c>
      <c r="G102" s="136">
        <v>6.4992436621113088</v>
      </c>
    </row>
    <row r="103" spans="3:7" x14ac:dyDescent="0.25">
      <c r="C103" s="429" t="s">
        <v>341</v>
      </c>
      <c r="D103" s="132" t="s">
        <v>29</v>
      </c>
      <c r="E103" s="528" t="s">
        <v>21</v>
      </c>
      <c r="F103" s="530">
        <v>10</v>
      </c>
      <c r="G103" s="136">
        <v>2.3310455582749596</v>
      </c>
    </row>
    <row r="104" spans="3:7" ht="45" x14ac:dyDescent="0.25">
      <c r="C104" s="422" t="s">
        <v>537</v>
      </c>
      <c r="D104" s="132" t="s">
        <v>29</v>
      </c>
      <c r="E104" s="528" t="s">
        <v>21</v>
      </c>
      <c r="F104" s="530">
        <v>5</v>
      </c>
      <c r="G104" s="136">
        <v>1.7708333333333333</v>
      </c>
    </row>
    <row r="105" spans="3:7" x14ac:dyDescent="0.25">
      <c r="C105" s="429" t="s">
        <v>289</v>
      </c>
      <c r="D105" s="132" t="s">
        <v>71</v>
      </c>
      <c r="E105" s="528" t="s">
        <v>18</v>
      </c>
      <c r="F105" s="531">
        <v>0.35416666666666669</v>
      </c>
      <c r="G105" s="502">
        <v>0.42824074074074076</v>
      </c>
    </row>
    <row r="106" spans="3:7" ht="15.75" thickBot="1" x14ac:dyDescent="0.3">
      <c r="C106" s="429" t="s">
        <v>444</v>
      </c>
      <c r="D106" s="132" t="s">
        <v>29</v>
      </c>
      <c r="E106" s="528" t="s">
        <v>21</v>
      </c>
      <c r="F106" s="529">
        <v>0</v>
      </c>
      <c r="G106" s="142">
        <v>1</v>
      </c>
    </row>
    <row r="107" spans="3:7" ht="16.5" thickTop="1" thickBot="1" x14ac:dyDescent="0.3">
      <c r="C107" s="301"/>
      <c r="D107" s="302"/>
      <c r="E107" s="300"/>
      <c r="F107" s="303"/>
      <c r="G107" s="303"/>
    </row>
    <row r="108" spans="3:7" ht="15.75" thickTop="1" x14ac:dyDescent="0.25"/>
  </sheetData>
  <conditionalFormatting pivot="1" sqref="G46:G106">
    <cfRule type="expression" dxfId="2757" priority="4">
      <formula>$E46="MALO"</formula>
    </cfRule>
  </conditionalFormatting>
  <conditionalFormatting pivot="1" sqref="G46:G106">
    <cfRule type="expression" dxfId="2756" priority="3">
      <formula>$E46="REGULAR"</formula>
    </cfRule>
  </conditionalFormatting>
  <conditionalFormatting pivot="1" sqref="G46:G106">
    <cfRule type="expression" dxfId="2755" priority="2">
      <formula>$E46="BUENO"</formula>
    </cfRule>
  </conditionalFormatting>
  <conditionalFormatting pivot="1" sqref="G46:G106">
    <cfRule type="expression" dxfId="2754" priority="1">
      <formula>$E46="EXCELENTE"</formula>
    </cfRule>
  </conditionalFormatting>
  <pageMargins left="0.7" right="0.7" top="0.75" bottom="0.75" header="0.3" footer="0.3"/>
  <pageSetup orientation="portrait" horizontalDpi="4294967294" verticalDpi="4294967294" r:id="rId2"/>
  <drawing r:id="rId3"/>
  <extLst>
    <ext xmlns:x14="http://schemas.microsoft.com/office/spreadsheetml/2009/9/main" uri="{A8765BA9-456A-4dab-B4F3-ACF838C121DE}">
      <x14:slicerList>
        <x14:slicer r:id="rId4"/>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249977111117893"/>
  </sheetPr>
  <dimension ref="A5:EC68"/>
  <sheetViews>
    <sheetView showGridLines="0" zoomScale="85" zoomScaleNormal="85" workbookViewId="0">
      <selection activeCell="A8" sqref="A8"/>
    </sheetView>
  </sheetViews>
  <sheetFormatPr baseColWidth="10" defaultColWidth="11.375" defaultRowHeight="15" x14ac:dyDescent="0.25"/>
  <cols>
    <col min="1" max="1" width="5.875" style="1" customWidth="1"/>
    <col min="2" max="2" width="31" style="1" customWidth="1"/>
    <col min="3" max="3" width="21.125" style="1" customWidth="1"/>
    <col min="4" max="4" width="28.375" style="1" customWidth="1"/>
    <col min="5" max="5" width="40.75" style="1" customWidth="1"/>
    <col min="6" max="6" width="32.375" style="1" customWidth="1"/>
    <col min="7" max="7" width="29.875" style="1" customWidth="1"/>
    <col min="8" max="8" width="24" style="1" customWidth="1"/>
    <col min="9" max="9" width="20.25" style="1" customWidth="1"/>
    <col min="10" max="15" width="28.625" style="1" customWidth="1"/>
    <col min="16" max="16" width="33.875" style="1" customWidth="1"/>
    <col min="17" max="17" width="36.5" style="1" customWidth="1"/>
    <col min="18" max="21" width="28.625" style="1" customWidth="1"/>
    <col min="22" max="22" width="58.125" style="1" customWidth="1"/>
    <col min="23" max="23" width="32.75" style="1" customWidth="1"/>
    <col min="24" max="24" width="35.875" style="1" customWidth="1"/>
    <col min="25" max="52" width="48.625" style="1" customWidth="1"/>
    <col min="53" max="58" width="28.625" style="1" customWidth="1"/>
    <col min="59" max="59" width="29.875" style="1" customWidth="1"/>
    <col min="60" max="66" width="28.625" style="1" customWidth="1"/>
    <col min="67" max="67" width="31" style="1" customWidth="1"/>
    <col min="68" max="74" width="28.625" style="1" customWidth="1"/>
    <col min="75" max="75" width="32.25" style="1" customWidth="1"/>
    <col min="76" max="76" width="28.625" style="1" customWidth="1"/>
    <col min="77" max="77" width="32.75" style="1" customWidth="1"/>
    <col min="78" max="78" width="28.625" style="1" customWidth="1"/>
    <col min="79" max="79" width="30.625" style="1" customWidth="1"/>
    <col min="80" max="85" width="28.625" style="1" customWidth="1"/>
    <col min="86" max="86" width="32.25" style="1" customWidth="1"/>
    <col min="87" max="93" width="28.625" style="1" customWidth="1"/>
    <col min="94" max="94" width="32.25" style="1" customWidth="1"/>
    <col min="95" max="101" width="28.625" style="1" customWidth="1"/>
    <col min="102" max="102" width="32.25" style="1" customWidth="1"/>
    <col min="103" max="103" width="28.625" style="1" customWidth="1"/>
    <col min="104" max="104" width="33.125" style="1" customWidth="1"/>
    <col min="105" max="105" width="28.625" style="1" customWidth="1"/>
    <col min="106" max="106" width="30.875" style="1" customWidth="1"/>
    <col min="107" max="107" width="19.625" style="1" customWidth="1"/>
    <col min="108" max="108" width="21.375" style="1" customWidth="1"/>
    <col min="109" max="109" width="23.375" style="1" customWidth="1"/>
    <col min="110" max="110" width="22.875" style="1" customWidth="1"/>
    <col min="111" max="112" width="25.875" style="1" customWidth="1"/>
    <col min="113" max="113" width="38.125" style="1" customWidth="1"/>
    <col min="114" max="114" width="24.375" style="1" customWidth="1"/>
    <col min="115" max="115" width="19" style="1" customWidth="1"/>
    <col min="116" max="116" width="21.375" style="1" customWidth="1"/>
    <col min="117" max="117" width="23.375" style="1" customWidth="1"/>
    <col min="118" max="118" width="16.75" style="1" customWidth="1"/>
    <col min="119" max="119" width="15.375" style="1" customWidth="1"/>
    <col min="120" max="120" width="16.5" style="1" customWidth="1"/>
    <col min="121" max="121" width="49.125" style="1" customWidth="1"/>
    <col min="122" max="122" width="17.875" style="1" customWidth="1"/>
    <col min="123" max="123" width="16.5" style="1" customWidth="1"/>
    <col min="124" max="124" width="21.375" style="1" customWidth="1"/>
    <col min="125" max="125" width="23.375" style="1" customWidth="1"/>
    <col min="126" max="126" width="16.75" style="1" customWidth="1"/>
    <col min="127" max="127" width="16.375" style="1" customWidth="1"/>
    <col min="128" max="128" width="16.5" style="1" customWidth="1"/>
    <col min="129" max="129" width="43.125" style="1" customWidth="1"/>
    <col min="130" max="130" width="28.25" style="1" customWidth="1"/>
    <col min="131" max="131" width="32.75" style="1" customWidth="1"/>
    <col min="132" max="132" width="25.625" style="1" customWidth="1"/>
    <col min="133" max="133" width="30.125" style="1" customWidth="1"/>
    <col min="134" max="16384" width="11.375" style="1"/>
  </cols>
  <sheetData>
    <row r="5" spans="1:133" ht="27.75" customHeight="1" x14ac:dyDescent="0.25"/>
    <row r="6" spans="1:133" ht="21.75" thickBot="1" x14ac:dyDescent="0.4">
      <c r="B6" s="508" t="s">
        <v>0</v>
      </c>
      <c r="C6" s="508"/>
      <c r="D6" s="508"/>
      <c r="E6" s="508"/>
      <c r="F6" s="508"/>
      <c r="G6" s="508"/>
      <c r="H6" s="508"/>
      <c r="I6" s="508"/>
      <c r="J6" s="508"/>
      <c r="K6" s="508"/>
      <c r="L6" s="508"/>
      <c r="M6" s="508"/>
      <c r="N6" s="508"/>
      <c r="O6" s="508"/>
      <c r="P6" s="508"/>
      <c r="Q6" s="508"/>
      <c r="R6" s="506" t="s">
        <v>1</v>
      </c>
      <c r="S6" s="506"/>
      <c r="T6" s="506"/>
      <c r="U6" s="506"/>
      <c r="V6" s="507" t="s">
        <v>621</v>
      </c>
      <c r="W6" s="507"/>
      <c r="X6" s="507"/>
      <c r="Y6" s="507"/>
      <c r="Z6" s="515" t="s">
        <v>1075</v>
      </c>
      <c r="AA6" s="516"/>
      <c r="AB6" s="516"/>
      <c r="AC6" s="516"/>
      <c r="AD6" s="516"/>
      <c r="AE6" s="516"/>
      <c r="AF6" s="516"/>
      <c r="AG6" s="517"/>
      <c r="AH6" s="515" t="s">
        <v>1076</v>
      </c>
      <c r="AI6" s="516"/>
      <c r="AJ6" s="516"/>
      <c r="AK6" s="516"/>
      <c r="AL6" s="516"/>
      <c r="AM6" s="516"/>
      <c r="AN6" s="516"/>
      <c r="AO6" s="517"/>
      <c r="AP6" s="515" t="s">
        <v>1077</v>
      </c>
      <c r="AQ6" s="516"/>
      <c r="AR6" s="516"/>
      <c r="AS6" s="516"/>
      <c r="AT6" s="516"/>
      <c r="AU6" s="516"/>
      <c r="AV6" s="516"/>
      <c r="AW6" s="517"/>
      <c r="AX6" s="431"/>
      <c r="AY6" s="431"/>
      <c r="AZ6" s="431"/>
      <c r="BA6" s="512" t="s">
        <v>912</v>
      </c>
      <c r="BB6" s="513"/>
      <c r="BC6" s="513"/>
      <c r="BD6" s="513"/>
      <c r="BE6" s="513"/>
      <c r="BF6" s="513"/>
      <c r="BG6" s="513"/>
      <c r="BH6" s="514"/>
      <c r="BI6" s="512" t="s">
        <v>913</v>
      </c>
      <c r="BJ6" s="513"/>
      <c r="BK6" s="513"/>
      <c r="BL6" s="513"/>
      <c r="BM6" s="513"/>
      <c r="BN6" s="513"/>
      <c r="BO6" s="513"/>
      <c r="BP6" s="514"/>
      <c r="BQ6" s="512" t="s">
        <v>914</v>
      </c>
      <c r="BR6" s="513"/>
      <c r="BS6" s="513"/>
      <c r="BT6" s="513"/>
      <c r="BU6" s="513"/>
      <c r="BV6" s="513"/>
      <c r="BW6" s="513"/>
      <c r="BX6" s="514"/>
      <c r="BY6" s="391"/>
      <c r="BZ6" s="391"/>
      <c r="CA6" s="391"/>
      <c r="CB6" s="509" t="s">
        <v>798</v>
      </c>
      <c r="CC6" s="510"/>
      <c r="CD6" s="510"/>
      <c r="CE6" s="510"/>
      <c r="CF6" s="510"/>
      <c r="CG6" s="510"/>
      <c r="CH6" s="510"/>
      <c r="CI6" s="511"/>
      <c r="CJ6" s="509" t="s">
        <v>799</v>
      </c>
      <c r="CK6" s="510"/>
      <c r="CL6" s="510"/>
      <c r="CM6" s="510"/>
      <c r="CN6" s="510"/>
      <c r="CO6" s="510"/>
      <c r="CP6" s="510"/>
      <c r="CQ6" s="511"/>
      <c r="CR6" s="509" t="s">
        <v>800</v>
      </c>
      <c r="CS6" s="510"/>
      <c r="CT6" s="510"/>
      <c r="CU6" s="510"/>
      <c r="CV6" s="510"/>
      <c r="CW6" s="510"/>
      <c r="CX6" s="510"/>
      <c r="CY6" s="511"/>
      <c r="CZ6" s="279"/>
      <c r="DA6" s="279"/>
      <c r="DB6" s="279"/>
      <c r="DC6" s="503" t="s">
        <v>630</v>
      </c>
      <c r="DD6" s="504"/>
      <c r="DE6" s="504"/>
      <c r="DF6" s="504"/>
      <c r="DG6" s="504"/>
      <c r="DH6" s="504"/>
      <c r="DI6" s="504"/>
      <c r="DJ6" s="505"/>
      <c r="DK6" s="503" t="s">
        <v>631</v>
      </c>
      <c r="DL6" s="504"/>
      <c r="DM6" s="504"/>
      <c r="DN6" s="504"/>
      <c r="DO6" s="504"/>
      <c r="DP6" s="504"/>
      <c r="DQ6" s="504"/>
      <c r="DR6" s="505"/>
      <c r="DS6" s="503" t="s">
        <v>632</v>
      </c>
      <c r="DT6" s="504"/>
      <c r="DU6" s="504"/>
      <c r="DV6" s="504"/>
      <c r="DW6" s="504"/>
      <c r="DX6" s="504"/>
      <c r="DY6" s="504"/>
      <c r="DZ6" s="505"/>
    </row>
    <row r="7" spans="1:133" ht="66.75" customHeight="1" x14ac:dyDescent="0.25">
      <c r="A7" s="2" t="s">
        <v>2</v>
      </c>
      <c r="B7" s="3" t="s">
        <v>3</v>
      </c>
      <c r="C7" s="3" t="s">
        <v>4</v>
      </c>
      <c r="D7" s="3" t="s">
        <v>5</v>
      </c>
      <c r="E7" s="3" t="s">
        <v>6</v>
      </c>
      <c r="F7" s="4" t="s">
        <v>7</v>
      </c>
      <c r="G7" s="4" t="s">
        <v>8</v>
      </c>
      <c r="H7" s="4" t="s">
        <v>9</v>
      </c>
      <c r="I7" s="4" t="s">
        <v>10</v>
      </c>
      <c r="J7" s="3" t="s">
        <v>622</v>
      </c>
      <c r="K7" s="3" t="s">
        <v>11</v>
      </c>
      <c r="L7" s="3" t="s">
        <v>12</v>
      </c>
      <c r="M7" s="3" t="s">
        <v>13</v>
      </c>
      <c r="N7" s="3" t="s">
        <v>14</v>
      </c>
      <c r="O7" s="3" t="s">
        <v>15</v>
      </c>
      <c r="P7" s="3" t="s">
        <v>16</v>
      </c>
      <c r="Q7" s="3" t="s">
        <v>17</v>
      </c>
      <c r="R7" s="5" t="s">
        <v>18</v>
      </c>
      <c r="S7" s="6" t="s">
        <v>19</v>
      </c>
      <c r="T7" s="7" t="s">
        <v>20</v>
      </c>
      <c r="U7" s="8" t="s">
        <v>21</v>
      </c>
      <c r="V7" s="9" t="s">
        <v>22</v>
      </c>
      <c r="W7" s="9" t="s">
        <v>23</v>
      </c>
      <c r="X7" s="9" t="s">
        <v>24</v>
      </c>
      <c r="Y7" s="9" t="s">
        <v>25</v>
      </c>
      <c r="Z7" s="454" t="s">
        <v>623</v>
      </c>
      <c r="AA7" s="454" t="s">
        <v>624</v>
      </c>
      <c r="AB7" s="454" t="s">
        <v>625</v>
      </c>
      <c r="AC7" s="454" t="s">
        <v>626</v>
      </c>
      <c r="AD7" s="454" t="s">
        <v>627</v>
      </c>
      <c r="AE7" s="454" t="s">
        <v>1</v>
      </c>
      <c r="AF7" s="455" t="s">
        <v>628</v>
      </c>
      <c r="AG7" s="454" t="s">
        <v>629</v>
      </c>
      <c r="AH7" s="454" t="s">
        <v>1009</v>
      </c>
      <c r="AI7" s="454" t="s">
        <v>1010</v>
      </c>
      <c r="AJ7" s="454" t="s">
        <v>1011</v>
      </c>
      <c r="AK7" s="454" t="s">
        <v>1012</v>
      </c>
      <c r="AL7" s="454" t="s">
        <v>1013</v>
      </c>
      <c r="AM7" s="454" t="s">
        <v>1014</v>
      </c>
      <c r="AN7" s="455" t="s">
        <v>1015</v>
      </c>
      <c r="AO7" s="454" t="s">
        <v>1016</v>
      </c>
      <c r="AP7" s="454" t="s">
        <v>1017</v>
      </c>
      <c r="AQ7" s="454" t="s">
        <v>1018</v>
      </c>
      <c r="AR7" s="454" t="s">
        <v>1019</v>
      </c>
      <c r="AS7" s="454" t="s">
        <v>1020</v>
      </c>
      <c r="AT7" s="454" t="s">
        <v>1021</v>
      </c>
      <c r="AU7" s="454" t="s">
        <v>1022</v>
      </c>
      <c r="AV7" s="456" t="s">
        <v>1023</v>
      </c>
      <c r="AW7" s="454" t="s">
        <v>1024</v>
      </c>
      <c r="AX7" s="128" t="s">
        <v>1078</v>
      </c>
      <c r="AY7" s="129" t="s">
        <v>1079</v>
      </c>
      <c r="AZ7" s="129" t="s">
        <v>1080</v>
      </c>
      <c r="BA7" s="330" t="s">
        <v>1179</v>
      </c>
      <c r="BB7" s="330" t="s">
        <v>1180</v>
      </c>
      <c r="BC7" s="330" t="s">
        <v>1181</v>
      </c>
      <c r="BD7" s="330" t="s">
        <v>1182</v>
      </c>
      <c r="BE7" s="330" t="s">
        <v>1183</v>
      </c>
      <c r="BF7" s="330" t="s">
        <v>1184</v>
      </c>
      <c r="BG7" s="331" t="s">
        <v>1185</v>
      </c>
      <c r="BH7" s="330" t="s">
        <v>1186</v>
      </c>
      <c r="BI7" s="330" t="s">
        <v>1187</v>
      </c>
      <c r="BJ7" s="330" t="s">
        <v>1188</v>
      </c>
      <c r="BK7" s="330" t="s">
        <v>1189</v>
      </c>
      <c r="BL7" s="330" t="s">
        <v>1190</v>
      </c>
      <c r="BM7" s="330" t="s">
        <v>1191</v>
      </c>
      <c r="BN7" s="330" t="s">
        <v>1192</v>
      </c>
      <c r="BO7" s="331" t="s">
        <v>1193</v>
      </c>
      <c r="BP7" s="330" t="s">
        <v>1194</v>
      </c>
      <c r="BQ7" s="330" t="s">
        <v>1195</v>
      </c>
      <c r="BR7" s="330" t="s">
        <v>1196</v>
      </c>
      <c r="BS7" s="330" t="s">
        <v>1197</v>
      </c>
      <c r="BT7" s="330" t="s">
        <v>1198</v>
      </c>
      <c r="BU7" s="330" t="s">
        <v>1199</v>
      </c>
      <c r="BV7" s="330" t="s">
        <v>1200</v>
      </c>
      <c r="BW7" s="332" t="s">
        <v>1201</v>
      </c>
      <c r="BX7" s="330" t="s">
        <v>1202</v>
      </c>
      <c r="BY7" s="128" t="s">
        <v>1001</v>
      </c>
      <c r="BZ7" s="393" t="s">
        <v>1002</v>
      </c>
      <c r="CA7" s="393" t="s">
        <v>1003</v>
      </c>
      <c r="CB7" s="145" t="s">
        <v>1025</v>
      </c>
      <c r="CC7" s="145" t="s">
        <v>1026</v>
      </c>
      <c r="CD7" s="145" t="s">
        <v>1027</v>
      </c>
      <c r="CE7" s="145" t="s">
        <v>1028</v>
      </c>
      <c r="CF7" s="145" t="s">
        <v>1029</v>
      </c>
      <c r="CG7" s="145" t="s">
        <v>1030</v>
      </c>
      <c r="CH7" s="146" t="s">
        <v>1031</v>
      </c>
      <c r="CI7" s="145" t="s">
        <v>1032</v>
      </c>
      <c r="CJ7" s="145" t="s">
        <v>1033</v>
      </c>
      <c r="CK7" s="145" t="s">
        <v>1034</v>
      </c>
      <c r="CL7" s="145" t="s">
        <v>1035</v>
      </c>
      <c r="CM7" s="145" t="s">
        <v>1036</v>
      </c>
      <c r="CN7" s="145" t="s">
        <v>1037</v>
      </c>
      <c r="CO7" s="145" t="s">
        <v>1038</v>
      </c>
      <c r="CP7" s="146" t="s">
        <v>1039</v>
      </c>
      <c r="CQ7" s="145" t="s">
        <v>1040</v>
      </c>
      <c r="CR7" s="145" t="s">
        <v>1041</v>
      </c>
      <c r="CS7" s="145" t="s">
        <v>1042</v>
      </c>
      <c r="CT7" s="145" t="s">
        <v>1043</v>
      </c>
      <c r="CU7" s="145" t="s">
        <v>1044</v>
      </c>
      <c r="CV7" s="145" t="s">
        <v>1045</v>
      </c>
      <c r="CW7" s="145" t="s">
        <v>1046</v>
      </c>
      <c r="CX7" s="147" t="s">
        <v>1047</v>
      </c>
      <c r="CY7" s="145" t="s">
        <v>1048</v>
      </c>
      <c r="CZ7" s="128" t="s">
        <v>907</v>
      </c>
      <c r="DA7" s="129" t="s">
        <v>908</v>
      </c>
      <c r="DB7" s="129" t="s">
        <v>909</v>
      </c>
      <c r="DC7" s="52" t="s">
        <v>1049</v>
      </c>
      <c r="DD7" s="52" t="s">
        <v>1050</v>
      </c>
      <c r="DE7" s="52" t="s">
        <v>1051</v>
      </c>
      <c r="DF7" s="52" t="s">
        <v>1052</v>
      </c>
      <c r="DG7" s="52" t="s">
        <v>1053</v>
      </c>
      <c r="DH7" s="52" t="s">
        <v>1054</v>
      </c>
      <c r="DI7" s="60" t="s">
        <v>1055</v>
      </c>
      <c r="DJ7" s="52" t="s">
        <v>1056</v>
      </c>
      <c r="DK7" s="52" t="s">
        <v>1057</v>
      </c>
      <c r="DL7" s="52" t="s">
        <v>1058</v>
      </c>
      <c r="DM7" s="52" t="s">
        <v>1059</v>
      </c>
      <c r="DN7" s="52" t="s">
        <v>1060</v>
      </c>
      <c r="DO7" s="52" t="s">
        <v>1061</v>
      </c>
      <c r="DP7" s="52" t="s">
        <v>1062</v>
      </c>
      <c r="DQ7" s="60" t="s">
        <v>1063</v>
      </c>
      <c r="DR7" s="52" t="s">
        <v>1064</v>
      </c>
      <c r="DS7" s="52" t="s">
        <v>1065</v>
      </c>
      <c r="DT7" s="52" t="s">
        <v>1066</v>
      </c>
      <c r="DU7" s="52" t="s">
        <v>1067</v>
      </c>
      <c r="DV7" s="52" t="s">
        <v>1068</v>
      </c>
      <c r="DW7" s="52" t="s">
        <v>1069</v>
      </c>
      <c r="DX7" s="52" t="s">
        <v>1070</v>
      </c>
      <c r="DY7" s="63" t="s">
        <v>1071</v>
      </c>
      <c r="DZ7" s="52" t="s">
        <v>1072</v>
      </c>
      <c r="EA7" s="128" t="s">
        <v>787</v>
      </c>
      <c r="EB7" s="129" t="s">
        <v>785</v>
      </c>
      <c r="EC7" s="410" t="s">
        <v>786</v>
      </c>
    </row>
    <row r="8" spans="1:133" ht="75" customHeight="1" x14ac:dyDescent="0.25">
      <c r="A8" s="11">
        <v>1</v>
      </c>
      <c r="B8" s="12" t="s">
        <v>26</v>
      </c>
      <c r="C8" s="13" t="s">
        <v>27</v>
      </c>
      <c r="D8" s="172" t="s">
        <v>28</v>
      </c>
      <c r="E8" s="10" t="s">
        <v>29</v>
      </c>
      <c r="F8" s="14" t="s">
        <v>30</v>
      </c>
      <c r="G8" s="14" t="s">
        <v>31</v>
      </c>
      <c r="H8" s="289" t="s">
        <v>32</v>
      </c>
      <c r="I8" s="289" t="s">
        <v>33</v>
      </c>
      <c r="J8" s="16">
        <v>0.9</v>
      </c>
      <c r="K8" s="289" t="s">
        <v>34</v>
      </c>
      <c r="L8" s="10" t="s">
        <v>35</v>
      </c>
      <c r="M8" s="12" t="s">
        <v>36</v>
      </c>
      <c r="N8" s="289" t="s">
        <v>37</v>
      </c>
      <c r="O8" s="289" t="s">
        <v>38</v>
      </c>
      <c r="P8" s="10" t="s">
        <v>39</v>
      </c>
      <c r="Q8" s="10" t="s">
        <v>39</v>
      </c>
      <c r="R8" s="12" t="s">
        <v>40</v>
      </c>
      <c r="S8" s="12" t="s">
        <v>41</v>
      </c>
      <c r="T8" s="12" t="s">
        <v>42</v>
      </c>
      <c r="U8" s="17" t="s">
        <v>43</v>
      </c>
      <c r="V8" s="18" t="s">
        <v>44</v>
      </c>
      <c r="W8" s="18" t="s">
        <v>45</v>
      </c>
      <c r="X8" s="18" t="s">
        <v>46</v>
      </c>
      <c r="Y8" s="18" t="s">
        <v>47</v>
      </c>
      <c r="Z8" s="333">
        <f t="shared" ref="Z8:Z68" si="0">J8</f>
        <v>0.9</v>
      </c>
      <c r="AA8" s="162"/>
      <c r="AB8" s="162"/>
      <c r="AC8" s="162"/>
      <c r="AD8" s="162"/>
      <c r="AE8" s="162"/>
      <c r="AF8" s="162"/>
      <c r="AG8" s="162"/>
      <c r="AH8" s="333">
        <f t="shared" ref="AH8:AH68" si="1">J8</f>
        <v>0.9</v>
      </c>
      <c r="AI8" s="162"/>
      <c r="AJ8" s="162"/>
      <c r="AK8" s="162"/>
      <c r="AL8" s="162"/>
      <c r="AM8" s="162"/>
      <c r="AN8" s="162"/>
      <c r="AO8" s="162"/>
      <c r="AP8" s="333">
        <f t="shared" ref="AP8:AP68" si="2">J8</f>
        <v>0.9</v>
      </c>
      <c r="AQ8" s="162">
        <v>475</v>
      </c>
      <c r="AR8" s="162">
        <v>475</v>
      </c>
      <c r="AS8" s="152">
        <v>1</v>
      </c>
      <c r="AT8" s="162" t="s">
        <v>650</v>
      </c>
      <c r="AU8" s="162" t="s">
        <v>21</v>
      </c>
      <c r="AV8" s="148" t="s">
        <v>1081</v>
      </c>
      <c r="AW8" s="162"/>
      <c r="AX8" s="457"/>
      <c r="AY8" s="142">
        <f>AS8</f>
        <v>1</v>
      </c>
      <c r="AZ8" s="148" t="s">
        <v>21</v>
      </c>
      <c r="BA8" s="333">
        <f t="shared" ref="BA8:BA39" si="3">J8</f>
        <v>0.9</v>
      </c>
      <c r="BB8" s="162"/>
      <c r="BC8" s="162"/>
      <c r="BD8" s="162"/>
      <c r="BE8" s="162"/>
      <c r="BF8" s="162"/>
      <c r="BG8" s="162"/>
      <c r="BH8" s="162"/>
      <c r="BI8" s="333">
        <f t="shared" ref="BI8:BI39" si="4">J8</f>
        <v>0.9</v>
      </c>
      <c r="BJ8" s="162"/>
      <c r="BK8" s="162"/>
      <c r="BL8" s="162"/>
      <c r="BM8" s="162"/>
      <c r="BN8" s="162"/>
      <c r="BO8" s="162"/>
      <c r="BP8" s="162"/>
      <c r="BQ8" s="333">
        <f t="shared" ref="BQ8:BQ39" si="5">J8</f>
        <v>0.9</v>
      </c>
      <c r="BR8" s="162">
        <f>40+84+69</f>
        <v>193</v>
      </c>
      <c r="BS8" s="162">
        <v>193</v>
      </c>
      <c r="BT8" s="376">
        <f>BR8/BS8</f>
        <v>1</v>
      </c>
      <c r="BU8" s="162" t="s">
        <v>650</v>
      </c>
      <c r="BV8" s="162" t="s">
        <v>21</v>
      </c>
      <c r="BW8" s="162"/>
      <c r="BX8" s="162"/>
      <c r="BY8" s="162"/>
      <c r="BZ8" s="152">
        <f>BT8</f>
        <v>1</v>
      </c>
      <c r="CA8" s="162" t="str">
        <f>BV8</f>
        <v>EXCELENTE</v>
      </c>
      <c r="CB8" s="148"/>
      <c r="CC8" s="148"/>
      <c r="CD8" s="148"/>
      <c r="CE8" s="148"/>
      <c r="CF8" s="148"/>
      <c r="CG8" s="148"/>
      <c r="CH8" s="148"/>
      <c r="CI8" s="148"/>
      <c r="CJ8" s="148"/>
      <c r="CK8" s="148"/>
      <c r="CL8" s="148"/>
      <c r="CM8" s="148"/>
      <c r="CN8" s="148"/>
      <c r="CO8" s="148"/>
      <c r="CP8" s="148"/>
      <c r="CQ8" s="148"/>
      <c r="CR8" s="171">
        <v>0.9</v>
      </c>
      <c r="CS8" s="148">
        <v>433</v>
      </c>
      <c r="CT8" s="148">
        <v>433</v>
      </c>
      <c r="CU8" s="171">
        <v>1</v>
      </c>
      <c r="CV8" s="148" t="s">
        <v>650</v>
      </c>
      <c r="CW8" s="148" t="s">
        <v>817</v>
      </c>
      <c r="CX8" s="148" t="s">
        <v>818</v>
      </c>
      <c r="CY8" s="148"/>
      <c r="CZ8" s="132"/>
      <c r="DA8" s="142">
        <f>CU8</f>
        <v>1</v>
      </c>
      <c r="DB8" s="133" t="s">
        <v>21</v>
      </c>
      <c r="DC8" s="47"/>
      <c r="DD8" s="48"/>
      <c r="DE8" s="48"/>
      <c r="DF8" s="47"/>
      <c r="DG8" s="49"/>
      <c r="DH8" s="49"/>
      <c r="DI8" s="62"/>
      <c r="DJ8" s="62"/>
      <c r="DK8" s="47"/>
      <c r="DL8" s="48"/>
      <c r="DM8" s="48"/>
      <c r="DN8" s="47"/>
      <c r="DO8" s="49"/>
      <c r="DP8" s="49"/>
      <c r="DQ8" s="62"/>
      <c r="DR8" s="62"/>
      <c r="DS8" s="47">
        <v>0.9</v>
      </c>
      <c r="DT8" s="48">
        <v>314</v>
      </c>
      <c r="DU8" s="48">
        <v>314</v>
      </c>
      <c r="DV8" s="47">
        <v>1</v>
      </c>
      <c r="DW8" s="49" t="s">
        <v>647</v>
      </c>
      <c r="DX8" s="49" t="s">
        <v>21</v>
      </c>
      <c r="DY8" s="394" t="s">
        <v>648</v>
      </c>
      <c r="DZ8" s="51"/>
      <c r="EA8" s="132"/>
      <c r="EB8" s="142">
        <f>DV8</f>
        <v>1</v>
      </c>
      <c r="EC8" s="411" t="str">
        <f>DX8</f>
        <v>EXCELENTE</v>
      </c>
    </row>
    <row r="9" spans="1:133" s="23" customFormat="1" ht="113.25" customHeight="1" x14ac:dyDescent="0.25">
      <c r="A9" s="11">
        <v>2</v>
      </c>
      <c r="B9" s="12" t="s">
        <v>26</v>
      </c>
      <c r="C9" s="289" t="s">
        <v>48</v>
      </c>
      <c r="D9" s="170" t="s">
        <v>49</v>
      </c>
      <c r="E9" s="19" t="s">
        <v>29</v>
      </c>
      <c r="F9" s="20" t="s">
        <v>50</v>
      </c>
      <c r="G9" s="289" t="s">
        <v>51</v>
      </c>
      <c r="H9" s="289" t="s">
        <v>52</v>
      </c>
      <c r="I9" s="289" t="s">
        <v>53</v>
      </c>
      <c r="J9" s="16">
        <v>1</v>
      </c>
      <c r="K9" s="289" t="s">
        <v>54</v>
      </c>
      <c r="L9" s="10" t="s">
        <v>35</v>
      </c>
      <c r="M9" s="12" t="s">
        <v>55</v>
      </c>
      <c r="N9" s="289" t="s">
        <v>37</v>
      </c>
      <c r="O9" s="289" t="s">
        <v>56</v>
      </c>
      <c r="P9" s="10" t="s">
        <v>32</v>
      </c>
      <c r="Q9" s="10" t="s">
        <v>32</v>
      </c>
      <c r="R9" s="35" t="s">
        <v>57</v>
      </c>
      <c r="S9" s="21" t="s">
        <v>58</v>
      </c>
      <c r="T9" s="21" t="s">
        <v>59</v>
      </c>
      <c r="U9" s="17">
        <v>1</v>
      </c>
      <c r="V9" s="18" t="s">
        <v>60</v>
      </c>
      <c r="W9" s="18" t="s">
        <v>61</v>
      </c>
      <c r="X9" s="18" t="s">
        <v>62</v>
      </c>
      <c r="Y9" s="289" t="s">
        <v>63</v>
      </c>
      <c r="Z9" s="333">
        <f t="shared" si="0"/>
        <v>1</v>
      </c>
      <c r="AA9" s="322"/>
      <c r="AB9" s="322"/>
      <c r="AC9" s="322"/>
      <c r="AD9" s="322"/>
      <c r="AE9" s="322"/>
      <c r="AF9" s="322"/>
      <c r="AG9" s="322"/>
      <c r="AH9" s="333">
        <f t="shared" si="1"/>
        <v>1</v>
      </c>
      <c r="AI9" s="322"/>
      <c r="AJ9" s="322"/>
      <c r="AK9" s="322"/>
      <c r="AL9" s="322"/>
      <c r="AM9" s="322"/>
      <c r="AN9" s="322"/>
      <c r="AO9" s="322"/>
      <c r="AP9" s="333">
        <f t="shared" si="2"/>
        <v>1</v>
      </c>
      <c r="AQ9" s="322">
        <v>5</v>
      </c>
      <c r="AR9" s="322">
        <v>5</v>
      </c>
      <c r="AS9" s="380">
        <f>+AQ9/AR9</f>
        <v>1</v>
      </c>
      <c r="AT9" s="322" t="s">
        <v>659</v>
      </c>
      <c r="AU9" s="162" t="s">
        <v>21</v>
      </c>
      <c r="AV9" s="322" t="s">
        <v>1082</v>
      </c>
      <c r="AW9" s="322"/>
      <c r="AX9" s="458"/>
      <c r="AY9" s="135">
        <f>AS9</f>
        <v>1</v>
      </c>
      <c r="AZ9" s="148" t="s">
        <v>21</v>
      </c>
      <c r="BA9" s="333">
        <f t="shared" si="3"/>
        <v>1</v>
      </c>
      <c r="BB9" s="322"/>
      <c r="BC9" s="322"/>
      <c r="BD9" s="322"/>
      <c r="BE9" s="322"/>
      <c r="BF9" s="322"/>
      <c r="BG9" s="322"/>
      <c r="BH9" s="322"/>
      <c r="BI9" s="333">
        <f t="shared" si="4"/>
        <v>1</v>
      </c>
      <c r="BJ9" s="322"/>
      <c r="BK9" s="322"/>
      <c r="BL9" s="322"/>
      <c r="BM9" s="322"/>
      <c r="BN9" s="322"/>
      <c r="BO9" s="322"/>
      <c r="BP9" s="322"/>
      <c r="BQ9" s="333">
        <f t="shared" si="5"/>
        <v>1</v>
      </c>
      <c r="BR9" s="322"/>
      <c r="BS9" s="322"/>
      <c r="BT9" s="322"/>
      <c r="BU9" s="322"/>
      <c r="BV9" s="322"/>
      <c r="BW9" s="322"/>
      <c r="BX9" s="322"/>
      <c r="BY9" s="322"/>
      <c r="BZ9" s="322" t="s">
        <v>649</v>
      </c>
      <c r="CA9" s="322" t="s">
        <v>649</v>
      </c>
      <c r="CB9" s="148"/>
      <c r="CC9" s="148"/>
      <c r="CD9" s="148"/>
      <c r="CE9" s="148"/>
      <c r="CF9" s="148"/>
      <c r="CG9" s="148"/>
      <c r="CH9" s="148"/>
      <c r="CI9" s="148"/>
      <c r="CJ9" s="148"/>
      <c r="CK9" s="148"/>
      <c r="CL9" s="148"/>
      <c r="CM9" s="148"/>
      <c r="CN9" s="148"/>
      <c r="CO9" s="148"/>
      <c r="CP9" s="148"/>
      <c r="CQ9" s="148"/>
      <c r="CR9" s="171">
        <v>1</v>
      </c>
      <c r="CS9" s="148">
        <v>3</v>
      </c>
      <c r="CT9" s="148">
        <v>3</v>
      </c>
      <c r="CU9" s="180">
        <f>+CS9/CT9</f>
        <v>1</v>
      </c>
      <c r="CV9" s="148" t="s">
        <v>659</v>
      </c>
      <c r="CW9" s="184" t="s">
        <v>674</v>
      </c>
      <c r="CX9" s="185" t="s">
        <v>852</v>
      </c>
      <c r="CY9" s="148"/>
      <c r="CZ9" s="134"/>
      <c r="DA9" s="135">
        <f>CU9</f>
        <v>1</v>
      </c>
      <c r="DB9" s="135" t="s">
        <v>21</v>
      </c>
      <c r="DC9" s="47"/>
      <c r="DD9" s="48"/>
      <c r="DE9" s="48"/>
      <c r="DF9" s="47"/>
      <c r="DG9" s="49"/>
      <c r="DH9" s="50"/>
      <c r="DI9" s="62"/>
      <c r="DJ9" s="62"/>
      <c r="DK9" s="47"/>
      <c r="DL9" s="48"/>
      <c r="DM9" s="48"/>
      <c r="DN9" s="47"/>
      <c r="DO9" s="49"/>
      <c r="DP9" s="50"/>
      <c r="DQ9" s="62"/>
      <c r="DR9" s="62"/>
      <c r="DS9" s="47" t="s">
        <v>649</v>
      </c>
      <c r="DT9" s="47" t="s">
        <v>649</v>
      </c>
      <c r="DU9" s="47" t="s">
        <v>649</v>
      </c>
      <c r="DV9" s="47" t="s">
        <v>649</v>
      </c>
      <c r="DW9" s="47" t="s">
        <v>649</v>
      </c>
      <c r="DX9" s="47" t="s">
        <v>649</v>
      </c>
      <c r="DY9" s="47" t="s">
        <v>649</v>
      </c>
      <c r="DZ9" s="51"/>
      <c r="EA9" s="134"/>
      <c r="EB9" s="135" t="str">
        <f>DV9</f>
        <v>No aplica</v>
      </c>
      <c r="EC9" s="412" t="str">
        <f>DW9</f>
        <v>No aplica</v>
      </c>
    </row>
    <row r="10" spans="1:133" ht="59.25" customHeight="1" x14ac:dyDescent="0.25">
      <c r="A10" s="11">
        <v>3</v>
      </c>
      <c r="B10" s="12" t="s">
        <v>26</v>
      </c>
      <c r="C10" s="289" t="s">
        <v>48</v>
      </c>
      <c r="D10" s="170" t="s">
        <v>49</v>
      </c>
      <c r="E10" s="19" t="s">
        <v>29</v>
      </c>
      <c r="F10" s="20" t="s">
        <v>64</v>
      </c>
      <c r="G10" s="289" t="s">
        <v>65</v>
      </c>
      <c r="H10" s="20" t="s">
        <v>52</v>
      </c>
      <c r="I10" s="289" t="s">
        <v>53</v>
      </c>
      <c r="J10" s="16">
        <v>1</v>
      </c>
      <c r="K10" s="289" t="s">
        <v>54</v>
      </c>
      <c r="L10" s="20" t="s">
        <v>66</v>
      </c>
      <c r="M10" s="12" t="s">
        <v>67</v>
      </c>
      <c r="N10" s="289" t="s">
        <v>37</v>
      </c>
      <c r="O10" s="20" t="s">
        <v>68</v>
      </c>
      <c r="P10" s="10" t="s">
        <v>32</v>
      </c>
      <c r="Q10" s="10" t="s">
        <v>32</v>
      </c>
      <c r="R10" s="35" t="s">
        <v>57</v>
      </c>
      <c r="S10" s="21" t="s">
        <v>58</v>
      </c>
      <c r="T10" s="21" t="s">
        <v>59</v>
      </c>
      <c r="U10" s="17">
        <v>1</v>
      </c>
      <c r="V10" s="18" t="s">
        <v>60</v>
      </c>
      <c r="W10" s="18" t="s">
        <v>61</v>
      </c>
      <c r="X10" s="18" t="s">
        <v>62</v>
      </c>
      <c r="Y10" s="289" t="s">
        <v>69</v>
      </c>
      <c r="Z10" s="333">
        <f t="shared" si="0"/>
        <v>1</v>
      </c>
      <c r="AA10" s="322"/>
      <c r="AB10" s="322"/>
      <c r="AC10" s="322"/>
      <c r="AD10" s="322"/>
      <c r="AE10" s="322"/>
      <c r="AF10" s="322"/>
      <c r="AG10" s="322"/>
      <c r="AH10" s="333">
        <f t="shared" si="1"/>
        <v>1</v>
      </c>
      <c r="AI10" s="322"/>
      <c r="AJ10" s="322"/>
      <c r="AK10" s="322"/>
      <c r="AL10" s="322"/>
      <c r="AM10" s="322"/>
      <c r="AN10" s="322"/>
      <c r="AO10" s="322"/>
      <c r="AP10" s="333">
        <f t="shared" si="2"/>
        <v>1</v>
      </c>
      <c r="AQ10" s="322">
        <v>21</v>
      </c>
      <c r="AR10" s="322">
        <v>30</v>
      </c>
      <c r="AS10" s="380">
        <f>21/30</f>
        <v>0.7</v>
      </c>
      <c r="AT10" s="322" t="s">
        <v>58</v>
      </c>
      <c r="AU10" s="323" t="s">
        <v>19</v>
      </c>
      <c r="AV10" s="322" t="s">
        <v>1083</v>
      </c>
      <c r="AW10" s="322"/>
      <c r="AX10" s="457"/>
      <c r="AY10" s="135">
        <f>AS10</f>
        <v>0.7</v>
      </c>
      <c r="AZ10" s="148" t="s">
        <v>19</v>
      </c>
      <c r="BA10" s="333">
        <f t="shared" si="3"/>
        <v>1</v>
      </c>
      <c r="BB10" s="322"/>
      <c r="BC10" s="322"/>
      <c r="BD10" s="322"/>
      <c r="BE10" s="322"/>
      <c r="BF10" s="322"/>
      <c r="BG10" s="322"/>
      <c r="BH10" s="322"/>
      <c r="BI10" s="333">
        <f t="shared" si="4"/>
        <v>1</v>
      </c>
      <c r="BJ10" s="322"/>
      <c r="BK10" s="322"/>
      <c r="BL10" s="322"/>
      <c r="BM10" s="322"/>
      <c r="BN10" s="322"/>
      <c r="BO10" s="322"/>
      <c r="BP10" s="322"/>
      <c r="BQ10" s="333">
        <f t="shared" si="5"/>
        <v>1</v>
      </c>
      <c r="BR10" s="322"/>
      <c r="BS10" s="322"/>
      <c r="BT10" s="322"/>
      <c r="BU10" s="322"/>
      <c r="BV10" s="322"/>
      <c r="BW10" s="322"/>
      <c r="BX10" s="322"/>
      <c r="BY10" s="322"/>
      <c r="BZ10" s="322" t="s">
        <v>649</v>
      </c>
      <c r="CA10" s="322" t="s">
        <v>649</v>
      </c>
      <c r="CB10" s="148"/>
      <c r="CC10" s="148"/>
      <c r="CD10" s="148"/>
      <c r="CE10" s="148"/>
      <c r="CF10" s="148"/>
      <c r="CG10" s="148"/>
      <c r="CH10" s="148"/>
      <c r="CI10" s="148"/>
      <c r="CJ10" s="148"/>
      <c r="CK10" s="148"/>
      <c r="CL10" s="148"/>
      <c r="CM10" s="148"/>
      <c r="CN10" s="148"/>
      <c r="CO10" s="148"/>
      <c r="CP10" s="148"/>
      <c r="CQ10" s="148"/>
      <c r="CR10" s="171">
        <v>1</v>
      </c>
      <c r="CS10" s="148">
        <v>44</v>
      </c>
      <c r="CT10" s="148">
        <v>53</v>
      </c>
      <c r="CU10" s="180">
        <f>+CS10/CT10</f>
        <v>0.83018867924528306</v>
      </c>
      <c r="CV10" s="148" t="s">
        <v>646</v>
      </c>
      <c r="CW10" s="186" t="s">
        <v>853</v>
      </c>
      <c r="CX10" s="185" t="s">
        <v>854</v>
      </c>
      <c r="CY10" s="148"/>
      <c r="CZ10" s="132"/>
      <c r="DA10" s="135">
        <f>CU10</f>
        <v>0.83018867924528306</v>
      </c>
      <c r="DB10" s="135" t="s">
        <v>21</v>
      </c>
      <c r="DC10" s="47"/>
      <c r="DD10" s="48"/>
      <c r="DE10" s="48"/>
      <c r="DF10" s="47"/>
      <c r="DG10" s="49"/>
      <c r="DH10" s="50"/>
      <c r="DI10" s="62"/>
      <c r="DJ10" s="62"/>
      <c r="DK10" s="47"/>
      <c r="DL10" s="48"/>
      <c r="DM10" s="48"/>
      <c r="DN10" s="47"/>
      <c r="DO10" s="49"/>
      <c r="DP10" s="50"/>
      <c r="DQ10" s="62"/>
      <c r="DR10" s="62"/>
      <c r="DS10" s="47" t="s">
        <v>649</v>
      </c>
      <c r="DT10" s="47" t="s">
        <v>649</v>
      </c>
      <c r="DU10" s="47" t="s">
        <v>649</v>
      </c>
      <c r="DV10" s="47" t="s">
        <v>649</v>
      </c>
      <c r="DW10" s="47" t="s">
        <v>649</v>
      </c>
      <c r="DX10" s="47" t="s">
        <v>649</v>
      </c>
      <c r="DY10" s="47" t="s">
        <v>649</v>
      </c>
      <c r="DZ10" s="51"/>
      <c r="EA10" s="132"/>
      <c r="EB10" s="135" t="str">
        <f>DV10</f>
        <v>No aplica</v>
      </c>
      <c r="EC10" s="412" t="str">
        <f>DW10</f>
        <v>No aplica</v>
      </c>
    </row>
    <row r="11" spans="1:133" ht="118.5" customHeight="1" x14ac:dyDescent="0.25">
      <c r="A11" s="11">
        <v>4</v>
      </c>
      <c r="B11" s="12" t="s">
        <v>26</v>
      </c>
      <c r="C11" s="13" t="s">
        <v>48</v>
      </c>
      <c r="D11" s="172" t="s">
        <v>70</v>
      </c>
      <c r="E11" s="10" t="s">
        <v>71</v>
      </c>
      <c r="F11" s="20" t="s">
        <v>72</v>
      </c>
      <c r="G11" s="289" t="s">
        <v>73</v>
      </c>
      <c r="H11" s="289" t="s">
        <v>74</v>
      </c>
      <c r="I11" s="289" t="s">
        <v>33</v>
      </c>
      <c r="J11" s="16">
        <v>0.15</v>
      </c>
      <c r="K11" s="289" t="s">
        <v>75</v>
      </c>
      <c r="L11" s="10" t="s">
        <v>66</v>
      </c>
      <c r="M11" s="24" t="s">
        <v>76</v>
      </c>
      <c r="N11" s="289" t="s">
        <v>37</v>
      </c>
      <c r="O11" s="289" t="s">
        <v>77</v>
      </c>
      <c r="P11" s="10" t="s">
        <v>32</v>
      </c>
      <c r="Q11" s="10" t="s">
        <v>32</v>
      </c>
      <c r="R11" s="24" t="s">
        <v>78</v>
      </c>
      <c r="S11" s="24" t="s">
        <v>79</v>
      </c>
      <c r="T11" s="24" t="s">
        <v>80</v>
      </c>
      <c r="U11" s="17" t="s">
        <v>81</v>
      </c>
      <c r="V11" s="18" t="s">
        <v>82</v>
      </c>
      <c r="W11" s="18" t="s">
        <v>82</v>
      </c>
      <c r="X11" s="18" t="s">
        <v>82</v>
      </c>
      <c r="Y11" s="18" t="s">
        <v>83</v>
      </c>
      <c r="Z11" s="333">
        <f t="shared" si="0"/>
        <v>0.15</v>
      </c>
      <c r="AA11" s="162"/>
      <c r="AB11" s="162"/>
      <c r="AC11" s="162"/>
      <c r="AD11" s="162"/>
      <c r="AE11" s="162"/>
      <c r="AF11" s="162"/>
      <c r="AG11" s="162"/>
      <c r="AH11" s="333">
        <f t="shared" si="1"/>
        <v>0.15</v>
      </c>
      <c r="AI11" s="162"/>
      <c r="AJ11" s="162"/>
      <c r="AK11" s="162"/>
      <c r="AL11" s="162"/>
      <c r="AM11" s="162"/>
      <c r="AN11" s="162"/>
      <c r="AO11" s="162"/>
      <c r="AP11" s="333">
        <f t="shared" si="2"/>
        <v>0.15</v>
      </c>
      <c r="AQ11" s="162">
        <v>0</v>
      </c>
      <c r="AR11" s="162">
        <v>0</v>
      </c>
      <c r="AS11" s="162">
        <v>0</v>
      </c>
      <c r="AT11" s="162" t="s">
        <v>646</v>
      </c>
      <c r="AU11" s="162" t="s">
        <v>21</v>
      </c>
      <c r="AV11" s="162" t="s">
        <v>1084</v>
      </c>
      <c r="AW11" s="162" t="s">
        <v>1085</v>
      </c>
      <c r="AX11" s="457"/>
      <c r="AY11" s="135">
        <f>AS11</f>
        <v>0</v>
      </c>
      <c r="AZ11" s="148" t="s">
        <v>21</v>
      </c>
      <c r="BA11" s="333">
        <f t="shared" si="3"/>
        <v>0.15</v>
      </c>
      <c r="BB11" s="162"/>
      <c r="BC11" s="162"/>
      <c r="BD11" s="162"/>
      <c r="BE11" s="162"/>
      <c r="BF11" s="162"/>
      <c r="BG11" s="162"/>
      <c r="BH11" s="162"/>
      <c r="BI11" s="333">
        <f t="shared" si="4"/>
        <v>0.15</v>
      </c>
      <c r="BJ11" s="162"/>
      <c r="BK11" s="162"/>
      <c r="BL11" s="162"/>
      <c r="BM11" s="162"/>
      <c r="BN11" s="162"/>
      <c r="BO11" s="162"/>
      <c r="BP11" s="162"/>
      <c r="BQ11" s="333">
        <f t="shared" si="5"/>
        <v>0.15</v>
      </c>
      <c r="BR11" s="162"/>
      <c r="BS11" s="162"/>
      <c r="BT11" s="162"/>
      <c r="BU11" s="162"/>
      <c r="BV11" s="162"/>
      <c r="BW11" s="162"/>
      <c r="BX11" s="162"/>
      <c r="BY11" s="162"/>
      <c r="BZ11" s="322" t="s">
        <v>649</v>
      </c>
      <c r="CA11" s="322" t="s">
        <v>649</v>
      </c>
      <c r="CB11" s="148"/>
      <c r="CC11" s="148"/>
      <c r="CD11" s="148"/>
      <c r="CE11" s="148"/>
      <c r="CF11" s="148"/>
      <c r="CG11" s="148"/>
      <c r="CH11" s="148"/>
      <c r="CI11" s="148"/>
      <c r="CJ11" s="148"/>
      <c r="CK11" s="148"/>
      <c r="CL11" s="148"/>
      <c r="CM11" s="148"/>
      <c r="CN11" s="148"/>
      <c r="CO11" s="148"/>
      <c r="CP11" s="148"/>
      <c r="CQ11" s="148"/>
      <c r="CR11" s="171">
        <v>0.15</v>
      </c>
      <c r="CS11" s="148">
        <v>0</v>
      </c>
      <c r="CT11" s="148">
        <v>0</v>
      </c>
      <c r="CU11" s="180">
        <v>0</v>
      </c>
      <c r="CV11" s="148" t="s">
        <v>646</v>
      </c>
      <c r="CW11" s="148" t="s">
        <v>21</v>
      </c>
      <c r="CX11" s="148" t="s">
        <v>855</v>
      </c>
      <c r="CY11" s="148" t="s">
        <v>856</v>
      </c>
      <c r="CZ11" s="132"/>
      <c r="DA11" s="135">
        <f>CU11</f>
        <v>0</v>
      </c>
      <c r="DB11" s="135" t="s">
        <v>21</v>
      </c>
      <c r="DC11" s="47"/>
      <c r="DD11" s="48"/>
      <c r="DE11" s="48"/>
      <c r="DF11" s="47"/>
      <c r="DG11" s="49"/>
      <c r="DH11" s="50"/>
      <c r="DI11" s="62"/>
      <c r="DJ11" s="64"/>
      <c r="DK11" s="47"/>
      <c r="DL11" s="48"/>
      <c r="DM11" s="48"/>
      <c r="DN11" s="47"/>
      <c r="DO11" s="49"/>
      <c r="DP11" s="50"/>
      <c r="DQ11" s="62"/>
      <c r="DR11" s="62"/>
      <c r="DS11" s="47" t="s">
        <v>649</v>
      </c>
      <c r="DT11" s="47" t="s">
        <v>649</v>
      </c>
      <c r="DU11" s="47" t="s">
        <v>649</v>
      </c>
      <c r="DV11" s="47" t="s">
        <v>649</v>
      </c>
      <c r="DW11" s="47" t="s">
        <v>649</v>
      </c>
      <c r="DX11" s="47" t="s">
        <v>649</v>
      </c>
      <c r="DY11" s="47" t="s">
        <v>649</v>
      </c>
      <c r="DZ11" s="51"/>
      <c r="EA11" s="132"/>
      <c r="EB11" s="135" t="str">
        <f>DV11</f>
        <v>No aplica</v>
      </c>
      <c r="EC11" s="412" t="str">
        <f>DW11</f>
        <v>No aplica</v>
      </c>
    </row>
    <row r="12" spans="1:133" ht="127.5" customHeight="1" x14ac:dyDescent="0.25">
      <c r="A12" s="11">
        <v>5</v>
      </c>
      <c r="B12" s="12" t="s">
        <v>26</v>
      </c>
      <c r="C12" s="13" t="s">
        <v>27</v>
      </c>
      <c r="D12" s="172" t="s">
        <v>70</v>
      </c>
      <c r="E12" s="10" t="s">
        <v>29</v>
      </c>
      <c r="F12" s="12" t="s">
        <v>84</v>
      </c>
      <c r="G12" s="289" t="s">
        <v>85</v>
      </c>
      <c r="H12" s="289" t="s">
        <v>39</v>
      </c>
      <c r="I12" s="289" t="s">
        <v>86</v>
      </c>
      <c r="J12" s="25">
        <v>1</v>
      </c>
      <c r="K12" s="289" t="s">
        <v>87</v>
      </c>
      <c r="L12" s="10" t="s">
        <v>35</v>
      </c>
      <c r="M12" s="289" t="s">
        <v>88</v>
      </c>
      <c r="N12" s="289" t="s">
        <v>37</v>
      </c>
      <c r="O12" s="289" t="s">
        <v>89</v>
      </c>
      <c r="P12" s="10" t="s">
        <v>90</v>
      </c>
      <c r="Q12" s="10" t="s">
        <v>39</v>
      </c>
      <c r="R12" s="35" t="s">
        <v>91</v>
      </c>
      <c r="S12" s="21" t="s">
        <v>92</v>
      </c>
      <c r="T12" s="21" t="s">
        <v>93</v>
      </c>
      <c r="U12" s="21" t="s">
        <v>94</v>
      </c>
      <c r="V12" s="289" t="s">
        <v>95</v>
      </c>
      <c r="W12" s="18" t="s">
        <v>96</v>
      </c>
      <c r="X12" s="18" t="s">
        <v>97</v>
      </c>
      <c r="Y12" s="18" t="s">
        <v>98</v>
      </c>
      <c r="Z12" s="333">
        <f t="shared" si="0"/>
        <v>1</v>
      </c>
      <c r="AA12" s="162">
        <v>0</v>
      </c>
      <c r="AB12" s="162">
        <v>0</v>
      </c>
      <c r="AC12" s="162" t="s">
        <v>698</v>
      </c>
      <c r="AD12" s="162"/>
      <c r="AE12" s="162"/>
      <c r="AF12" s="162" t="s">
        <v>993</v>
      </c>
      <c r="AG12" s="162" t="s">
        <v>1086</v>
      </c>
      <c r="AH12" s="333">
        <f t="shared" si="1"/>
        <v>1</v>
      </c>
      <c r="AI12" s="162">
        <v>0</v>
      </c>
      <c r="AJ12" s="162">
        <v>0</v>
      </c>
      <c r="AK12" s="162" t="s">
        <v>698</v>
      </c>
      <c r="AL12" s="162"/>
      <c r="AM12" s="162"/>
      <c r="AN12" s="162" t="s">
        <v>993</v>
      </c>
      <c r="AO12" s="162" t="s">
        <v>1086</v>
      </c>
      <c r="AP12" s="333">
        <f t="shared" si="2"/>
        <v>1</v>
      </c>
      <c r="AQ12" s="162">
        <v>0</v>
      </c>
      <c r="AR12" s="162">
        <v>0</v>
      </c>
      <c r="AS12" s="162" t="s">
        <v>698</v>
      </c>
      <c r="AT12" s="162"/>
      <c r="AU12" s="162"/>
      <c r="AV12" s="162" t="s">
        <v>993</v>
      </c>
      <c r="AW12" s="162" t="s">
        <v>1086</v>
      </c>
      <c r="AX12" s="459" t="s">
        <v>649</v>
      </c>
      <c r="AY12" s="142" t="str">
        <f>AX12</f>
        <v>No aplica</v>
      </c>
      <c r="AZ12" s="142" t="str">
        <f>AY12</f>
        <v>No aplica</v>
      </c>
      <c r="BA12" s="333">
        <f t="shared" si="3"/>
        <v>1</v>
      </c>
      <c r="BB12" s="162">
        <v>0</v>
      </c>
      <c r="BC12" s="162">
        <v>0</v>
      </c>
      <c r="BD12" s="162" t="s">
        <v>698</v>
      </c>
      <c r="BE12" s="162"/>
      <c r="BF12" s="162"/>
      <c r="BG12" s="162" t="s">
        <v>993</v>
      </c>
      <c r="BH12" s="162" t="s">
        <v>994</v>
      </c>
      <c r="BI12" s="333">
        <f t="shared" si="4"/>
        <v>1</v>
      </c>
      <c r="BJ12" s="162">
        <v>0</v>
      </c>
      <c r="BK12" s="162">
        <v>0</v>
      </c>
      <c r="BL12" s="162" t="s">
        <v>698</v>
      </c>
      <c r="BM12" s="162"/>
      <c r="BN12" s="162"/>
      <c r="BO12" s="162" t="s">
        <v>993</v>
      </c>
      <c r="BP12" s="162" t="s">
        <v>994</v>
      </c>
      <c r="BQ12" s="333">
        <f t="shared" si="5"/>
        <v>1</v>
      </c>
      <c r="BR12" s="162">
        <v>0</v>
      </c>
      <c r="BS12" s="162">
        <v>0</v>
      </c>
      <c r="BT12" s="162" t="s">
        <v>698</v>
      </c>
      <c r="BU12" s="162"/>
      <c r="BV12" s="162"/>
      <c r="BW12" s="162" t="s">
        <v>993</v>
      </c>
      <c r="BX12" s="162" t="s">
        <v>994</v>
      </c>
      <c r="BY12" s="131" t="s">
        <v>698</v>
      </c>
      <c r="BZ12" s="322" t="s">
        <v>649</v>
      </c>
      <c r="CA12" s="322" t="s">
        <v>649</v>
      </c>
      <c r="CB12" s="173">
        <v>1</v>
      </c>
      <c r="CC12" s="174">
        <v>349</v>
      </c>
      <c r="CD12" s="174">
        <v>377</v>
      </c>
      <c r="CE12" s="173">
        <f>CC12/CD12</f>
        <v>0.92572944297082227</v>
      </c>
      <c r="CF12" s="148" t="s">
        <v>646</v>
      </c>
      <c r="CG12" s="148" t="s">
        <v>20</v>
      </c>
      <c r="CH12" s="175" t="s">
        <v>819</v>
      </c>
      <c r="CI12" s="176" t="s">
        <v>653</v>
      </c>
      <c r="CJ12" s="173">
        <v>1</v>
      </c>
      <c r="CK12" s="174">
        <v>289</v>
      </c>
      <c r="CL12" s="174">
        <v>301</v>
      </c>
      <c r="CM12" s="173">
        <f>CK12/CL12</f>
        <v>0.96013289036544847</v>
      </c>
      <c r="CN12" s="177" t="s">
        <v>646</v>
      </c>
      <c r="CO12" s="178" t="s">
        <v>20</v>
      </c>
      <c r="CP12" s="179" t="s">
        <v>820</v>
      </c>
      <c r="CQ12" s="176" t="s">
        <v>653</v>
      </c>
      <c r="CR12" s="173">
        <v>1</v>
      </c>
      <c r="CS12" s="174">
        <v>182</v>
      </c>
      <c r="CT12" s="174">
        <v>192</v>
      </c>
      <c r="CU12" s="173">
        <f>CS12/CT12</f>
        <v>0.94791666666666663</v>
      </c>
      <c r="CV12" s="177" t="s">
        <v>646</v>
      </c>
      <c r="CW12" s="178" t="s">
        <v>20</v>
      </c>
      <c r="CX12" s="175" t="s">
        <v>821</v>
      </c>
      <c r="CY12" s="176" t="s">
        <v>653</v>
      </c>
      <c r="CZ12" s="131">
        <f>AVERAGE(CE12,CM12,CU12)</f>
        <v>0.94459300000097912</v>
      </c>
      <c r="DA12" s="142">
        <f>CZ12</f>
        <v>0.94459300000097912</v>
      </c>
      <c r="DB12" s="132" t="s">
        <v>20</v>
      </c>
      <c r="DC12" s="47">
        <v>1</v>
      </c>
      <c r="DD12" s="48">
        <v>531</v>
      </c>
      <c r="DE12" s="48">
        <v>552</v>
      </c>
      <c r="DF12" s="47">
        <f>DD12/DE12</f>
        <v>0.96195652173913049</v>
      </c>
      <c r="DG12" s="49" t="s">
        <v>650</v>
      </c>
      <c r="DH12" s="49" t="s">
        <v>651</v>
      </c>
      <c r="DI12" s="62" t="s">
        <v>652</v>
      </c>
      <c r="DJ12" s="65" t="s">
        <v>653</v>
      </c>
      <c r="DK12" s="47">
        <v>1</v>
      </c>
      <c r="DL12" s="48">
        <v>572</v>
      </c>
      <c r="DM12" s="48">
        <v>587</v>
      </c>
      <c r="DN12" s="47">
        <f>DL12/DM12</f>
        <v>0.97444633730834751</v>
      </c>
      <c r="DO12" s="49" t="s">
        <v>650</v>
      </c>
      <c r="DP12" s="50" t="s">
        <v>20</v>
      </c>
      <c r="DQ12" s="62" t="s">
        <v>654</v>
      </c>
      <c r="DR12" s="51" t="s">
        <v>653</v>
      </c>
      <c r="DS12" s="47">
        <v>1</v>
      </c>
      <c r="DT12" s="48">
        <v>388</v>
      </c>
      <c r="DU12" s="48">
        <v>397</v>
      </c>
      <c r="DV12" s="47">
        <f>DT12/DU12</f>
        <v>0.97732997481108308</v>
      </c>
      <c r="DW12" s="49" t="s">
        <v>650</v>
      </c>
      <c r="DX12" s="50" t="s">
        <v>20</v>
      </c>
      <c r="DY12" s="394" t="s">
        <v>655</v>
      </c>
      <c r="DZ12" s="51" t="s">
        <v>653</v>
      </c>
      <c r="EA12" s="131">
        <f>AVERAGE(DF12,DN12,DV12)</f>
        <v>0.97124427795285373</v>
      </c>
      <c r="EB12" s="142">
        <f>EA12</f>
        <v>0.97124427795285373</v>
      </c>
      <c r="EC12" s="413" t="s">
        <v>20</v>
      </c>
    </row>
    <row r="13" spans="1:133" ht="75" x14ac:dyDescent="0.25">
      <c r="A13" s="11">
        <v>6</v>
      </c>
      <c r="B13" s="12" t="s">
        <v>26</v>
      </c>
      <c r="C13" s="13" t="s">
        <v>27</v>
      </c>
      <c r="D13" s="172" t="s">
        <v>70</v>
      </c>
      <c r="E13" s="10" t="s">
        <v>29</v>
      </c>
      <c r="F13" s="20" t="s">
        <v>99</v>
      </c>
      <c r="G13" s="289" t="s">
        <v>100</v>
      </c>
      <c r="H13" s="289" t="s">
        <v>39</v>
      </c>
      <c r="I13" s="289" t="s">
        <v>101</v>
      </c>
      <c r="J13" s="25">
        <v>1</v>
      </c>
      <c r="K13" s="289" t="s">
        <v>102</v>
      </c>
      <c r="L13" s="289" t="s">
        <v>35</v>
      </c>
      <c r="M13" s="289" t="s">
        <v>103</v>
      </c>
      <c r="N13" s="289" t="s">
        <v>37</v>
      </c>
      <c r="O13" s="289" t="s">
        <v>104</v>
      </c>
      <c r="P13" s="289" t="s">
        <v>105</v>
      </c>
      <c r="Q13" s="289" t="s">
        <v>39</v>
      </c>
      <c r="R13" s="35" t="s">
        <v>91</v>
      </c>
      <c r="S13" s="21" t="s">
        <v>92</v>
      </c>
      <c r="T13" s="21" t="s">
        <v>93</v>
      </c>
      <c r="U13" s="21" t="s">
        <v>94</v>
      </c>
      <c r="V13" s="289" t="s">
        <v>106</v>
      </c>
      <c r="W13" s="18" t="s">
        <v>96</v>
      </c>
      <c r="X13" s="18" t="s">
        <v>97</v>
      </c>
      <c r="Y13" s="18" t="s">
        <v>98</v>
      </c>
      <c r="Z13" s="333">
        <f t="shared" si="0"/>
        <v>1</v>
      </c>
      <c r="AA13" s="162">
        <v>705</v>
      </c>
      <c r="AB13" s="162">
        <v>720</v>
      </c>
      <c r="AC13" s="388">
        <f>AA13/AB13</f>
        <v>0.97916666666666663</v>
      </c>
      <c r="AD13" s="162" t="s">
        <v>659</v>
      </c>
      <c r="AE13" s="162" t="s">
        <v>20</v>
      </c>
      <c r="AF13" s="162" t="s">
        <v>656</v>
      </c>
      <c r="AG13" s="162" t="s">
        <v>653</v>
      </c>
      <c r="AH13" s="333">
        <f t="shared" si="1"/>
        <v>1</v>
      </c>
      <c r="AI13" s="162">
        <v>705</v>
      </c>
      <c r="AJ13" s="162">
        <v>720</v>
      </c>
      <c r="AK13" s="388">
        <f>AI13/AJ13</f>
        <v>0.97916666666666663</v>
      </c>
      <c r="AL13" s="162" t="s">
        <v>659</v>
      </c>
      <c r="AM13" s="162" t="s">
        <v>20</v>
      </c>
      <c r="AN13" s="162" t="s">
        <v>656</v>
      </c>
      <c r="AO13" s="162" t="s">
        <v>653</v>
      </c>
      <c r="AP13" s="333">
        <f t="shared" si="2"/>
        <v>1</v>
      </c>
      <c r="AQ13" s="162">
        <v>705</v>
      </c>
      <c r="AR13" s="162">
        <v>720</v>
      </c>
      <c r="AS13" s="388">
        <f>AQ13/AR13</f>
        <v>0.97916666666666663</v>
      </c>
      <c r="AT13" s="162" t="s">
        <v>659</v>
      </c>
      <c r="AU13" s="162" t="s">
        <v>20</v>
      </c>
      <c r="AV13" s="162" t="s">
        <v>656</v>
      </c>
      <c r="AW13" s="162" t="s">
        <v>653</v>
      </c>
      <c r="AX13" s="459">
        <f>AVERAGE(AC13,AK13,AS13)</f>
        <v>0.97916666666666663</v>
      </c>
      <c r="AY13" s="142">
        <f>AX13</f>
        <v>0.97916666666666663</v>
      </c>
      <c r="AZ13" s="148" t="s">
        <v>20</v>
      </c>
      <c r="BA13" s="333">
        <f t="shared" si="3"/>
        <v>1</v>
      </c>
      <c r="BB13" s="162">
        <v>678</v>
      </c>
      <c r="BC13" s="162">
        <v>720</v>
      </c>
      <c r="BD13" s="388">
        <f>BB13/BC13</f>
        <v>0.94166666666666665</v>
      </c>
      <c r="BE13" s="162"/>
      <c r="BF13" s="162"/>
      <c r="BG13" s="162" t="s">
        <v>656</v>
      </c>
      <c r="BH13" s="162" t="s">
        <v>653</v>
      </c>
      <c r="BI13" s="333">
        <f t="shared" si="4"/>
        <v>1</v>
      </c>
      <c r="BJ13" s="162">
        <v>678</v>
      </c>
      <c r="BK13" s="162">
        <v>720</v>
      </c>
      <c r="BL13" s="388">
        <f>BJ13/BK13</f>
        <v>0.94166666666666665</v>
      </c>
      <c r="BM13" s="162"/>
      <c r="BN13" s="162"/>
      <c r="BO13" s="162" t="s">
        <v>656</v>
      </c>
      <c r="BP13" s="162" t="s">
        <v>653</v>
      </c>
      <c r="BQ13" s="333">
        <f t="shared" si="5"/>
        <v>1</v>
      </c>
      <c r="BR13" s="162">
        <v>678</v>
      </c>
      <c r="BS13" s="162">
        <v>720</v>
      </c>
      <c r="BT13" s="388">
        <f>BR13/BS13</f>
        <v>0.94166666666666665</v>
      </c>
      <c r="BU13" s="162"/>
      <c r="BV13" s="162"/>
      <c r="BW13" s="162" t="s">
        <v>656</v>
      </c>
      <c r="BX13" s="162" t="s">
        <v>653</v>
      </c>
      <c r="BY13" s="131">
        <f>AVERAGE(BD13,BL13,BT13)</f>
        <v>0.94166666666666676</v>
      </c>
      <c r="BZ13" s="399">
        <f>BY13</f>
        <v>0.94166666666666676</v>
      </c>
      <c r="CA13" s="162" t="s">
        <v>20</v>
      </c>
      <c r="CB13" s="173">
        <v>1</v>
      </c>
      <c r="CC13" s="174">
        <v>714</v>
      </c>
      <c r="CD13" s="174">
        <v>720</v>
      </c>
      <c r="CE13" s="173">
        <f>CC13/CD13</f>
        <v>0.9916666666666667</v>
      </c>
      <c r="CF13" s="148" t="s">
        <v>646</v>
      </c>
      <c r="CG13" s="148" t="s">
        <v>20</v>
      </c>
      <c r="CH13" s="175" t="s">
        <v>656</v>
      </c>
      <c r="CI13" s="176" t="s">
        <v>653</v>
      </c>
      <c r="CJ13" s="173">
        <v>1</v>
      </c>
      <c r="CK13" s="174">
        <v>714</v>
      </c>
      <c r="CL13" s="174">
        <v>720</v>
      </c>
      <c r="CM13" s="173">
        <f>CK13/CL13</f>
        <v>0.9916666666666667</v>
      </c>
      <c r="CN13" s="177" t="s">
        <v>646</v>
      </c>
      <c r="CO13" s="178" t="s">
        <v>20</v>
      </c>
      <c r="CP13" s="179" t="s">
        <v>656</v>
      </c>
      <c r="CQ13" s="176" t="s">
        <v>653</v>
      </c>
      <c r="CR13" s="173">
        <v>1</v>
      </c>
      <c r="CS13" s="174">
        <v>714</v>
      </c>
      <c r="CT13" s="174">
        <v>720</v>
      </c>
      <c r="CU13" s="173">
        <f>CS13/CT13</f>
        <v>0.9916666666666667</v>
      </c>
      <c r="CV13" s="177" t="s">
        <v>646</v>
      </c>
      <c r="CW13" s="178" t="s">
        <v>20</v>
      </c>
      <c r="CX13" s="175" t="s">
        <v>656</v>
      </c>
      <c r="CY13" s="176" t="s">
        <v>653</v>
      </c>
      <c r="CZ13" s="131">
        <f>AVERAGE(CE13,CM13,CU13)</f>
        <v>0.9916666666666667</v>
      </c>
      <c r="DA13" s="142">
        <f>CZ13</f>
        <v>0.9916666666666667</v>
      </c>
      <c r="DB13" s="132" t="s">
        <v>20</v>
      </c>
      <c r="DC13" s="47">
        <v>1</v>
      </c>
      <c r="DD13" s="48">
        <v>711</v>
      </c>
      <c r="DE13" s="48">
        <v>720</v>
      </c>
      <c r="DF13" s="67">
        <f>DD13/DE13</f>
        <v>0.98750000000000004</v>
      </c>
      <c r="DG13" s="49" t="s">
        <v>650</v>
      </c>
      <c r="DH13" s="49" t="s">
        <v>651</v>
      </c>
      <c r="DI13" s="394" t="s">
        <v>656</v>
      </c>
      <c r="DJ13" s="65" t="s">
        <v>653</v>
      </c>
      <c r="DK13" s="47">
        <v>1</v>
      </c>
      <c r="DL13" s="48">
        <v>711</v>
      </c>
      <c r="DM13" s="48">
        <v>720</v>
      </c>
      <c r="DN13" s="47">
        <f>DL13/DM13</f>
        <v>0.98750000000000004</v>
      </c>
      <c r="DO13" s="49" t="s">
        <v>650</v>
      </c>
      <c r="DP13" s="50" t="s">
        <v>20</v>
      </c>
      <c r="DQ13" s="394" t="s">
        <v>656</v>
      </c>
      <c r="DR13" s="51" t="s">
        <v>653</v>
      </c>
      <c r="DS13" s="47">
        <v>1</v>
      </c>
      <c r="DT13" s="48">
        <v>711</v>
      </c>
      <c r="DU13" s="48">
        <v>720</v>
      </c>
      <c r="DV13" s="47">
        <f>DT13/DU13</f>
        <v>0.98750000000000004</v>
      </c>
      <c r="DW13" s="49" t="s">
        <v>650</v>
      </c>
      <c r="DX13" s="50" t="s">
        <v>20</v>
      </c>
      <c r="DY13" s="394" t="s">
        <v>656</v>
      </c>
      <c r="DZ13" s="51"/>
      <c r="EA13" s="131">
        <f>AVERAGE(DF13,DN13,DV13)</f>
        <v>0.98750000000000016</v>
      </c>
      <c r="EB13" s="142">
        <f>EA13</f>
        <v>0.98750000000000016</v>
      </c>
      <c r="EC13" s="413" t="s">
        <v>20</v>
      </c>
    </row>
    <row r="14" spans="1:133" ht="75" x14ac:dyDescent="0.25">
      <c r="A14" s="11">
        <v>7</v>
      </c>
      <c r="B14" s="12" t="s">
        <v>26</v>
      </c>
      <c r="C14" s="13" t="s">
        <v>27</v>
      </c>
      <c r="D14" s="172" t="s">
        <v>70</v>
      </c>
      <c r="E14" s="10" t="s">
        <v>29</v>
      </c>
      <c r="F14" s="20" t="s">
        <v>107</v>
      </c>
      <c r="G14" s="289" t="s">
        <v>108</v>
      </c>
      <c r="H14" s="289" t="s">
        <v>39</v>
      </c>
      <c r="I14" s="289" t="s">
        <v>109</v>
      </c>
      <c r="J14" s="25">
        <v>1</v>
      </c>
      <c r="K14" s="289" t="s">
        <v>102</v>
      </c>
      <c r="L14" s="289" t="s">
        <v>35</v>
      </c>
      <c r="M14" s="289" t="s">
        <v>110</v>
      </c>
      <c r="N14" s="289" t="s">
        <v>37</v>
      </c>
      <c r="O14" s="289" t="s">
        <v>109</v>
      </c>
      <c r="P14" s="289" t="s">
        <v>105</v>
      </c>
      <c r="Q14" s="289" t="s">
        <v>39</v>
      </c>
      <c r="R14" s="35" t="s">
        <v>91</v>
      </c>
      <c r="S14" s="21" t="s">
        <v>92</v>
      </c>
      <c r="T14" s="21" t="s">
        <v>93</v>
      </c>
      <c r="U14" s="21" t="s">
        <v>94</v>
      </c>
      <c r="V14" s="289" t="s">
        <v>106</v>
      </c>
      <c r="W14" s="18" t="s">
        <v>96</v>
      </c>
      <c r="X14" s="18" t="s">
        <v>97</v>
      </c>
      <c r="Y14" s="18" t="s">
        <v>98</v>
      </c>
      <c r="Z14" s="333">
        <f t="shared" si="0"/>
        <v>1</v>
      </c>
      <c r="AA14" s="162">
        <v>719</v>
      </c>
      <c r="AB14" s="162">
        <v>720</v>
      </c>
      <c r="AC14" s="388">
        <f>AA14/AB14</f>
        <v>0.99861111111111112</v>
      </c>
      <c r="AD14" s="162" t="s">
        <v>659</v>
      </c>
      <c r="AE14" s="162" t="s">
        <v>20</v>
      </c>
      <c r="AF14" s="162" t="s">
        <v>656</v>
      </c>
      <c r="AG14" s="162" t="s">
        <v>653</v>
      </c>
      <c r="AH14" s="333">
        <f t="shared" si="1"/>
        <v>1</v>
      </c>
      <c r="AI14" s="162">
        <v>719</v>
      </c>
      <c r="AJ14" s="162">
        <v>720</v>
      </c>
      <c r="AK14" s="388">
        <f>AI14/AJ14</f>
        <v>0.99861111111111112</v>
      </c>
      <c r="AL14" s="162"/>
      <c r="AM14" s="162"/>
      <c r="AN14" s="162" t="s">
        <v>656</v>
      </c>
      <c r="AO14" s="162" t="s">
        <v>653</v>
      </c>
      <c r="AP14" s="333">
        <f t="shared" si="2"/>
        <v>1</v>
      </c>
      <c r="AQ14" s="162">
        <v>719</v>
      </c>
      <c r="AR14" s="162">
        <v>720</v>
      </c>
      <c r="AS14" s="388">
        <f>AQ14/AR14</f>
        <v>0.99861111111111112</v>
      </c>
      <c r="AT14" s="162"/>
      <c r="AU14" s="162"/>
      <c r="AV14" s="162" t="s">
        <v>656</v>
      </c>
      <c r="AW14" s="162" t="s">
        <v>653</v>
      </c>
      <c r="AX14" s="459">
        <f>AVERAGE(AC14,AK14,AS14)</f>
        <v>0.99861111111111123</v>
      </c>
      <c r="AY14" s="142">
        <f>AX14</f>
        <v>0.99861111111111123</v>
      </c>
      <c r="AZ14" s="148" t="s">
        <v>21</v>
      </c>
      <c r="BA14" s="333">
        <f t="shared" si="3"/>
        <v>1</v>
      </c>
      <c r="BB14" s="162">
        <v>717</v>
      </c>
      <c r="BC14" s="162">
        <v>720</v>
      </c>
      <c r="BD14" s="388">
        <f>BB14/BC14</f>
        <v>0.99583333333333335</v>
      </c>
      <c r="BE14" s="162"/>
      <c r="BF14" s="162"/>
      <c r="BG14" s="162" t="s">
        <v>656</v>
      </c>
      <c r="BH14" s="162" t="s">
        <v>653</v>
      </c>
      <c r="BI14" s="333">
        <f t="shared" si="4"/>
        <v>1</v>
      </c>
      <c r="BJ14" s="162">
        <v>717</v>
      </c>
      <c r="BK14" s="162">
        <v>720</v>
      </c>
      <c r="BL14" s="388">
        <f>BJ14/BK14</f>
        <v>0.99583333333333335</v>
      </c>
      <c r="BM14" s="162"/>
      <c r="BN14" s="162"/>
      <c r="BO14" s="162" t="s">
        <v>656</v>
      </c>
      <c r="BP14" s="162" t="s">
        <v>653</v>
      </c>
      <c r="BQ14" s="333">
        <f t="shared" si="5"/>
        <v>1</v>
      </c>
      <c r="BR14" s="162">
        <v>717</v>
      </c>
      <c r="BS14" s="162">
        <v>720</v>
      </c>
      <c r="BT14" s="388">
        <f>BR14/BS14</f>
        <v>0.99583333333333335</v>
      </c>
      <c r="BU14" s="162"/>
      <c r="BV14" s="162"/>
      <c r="BW14" s="162" t="s">
        <v>656</v>
      </c>
      <c r="BX14" s="162" t="s">
        <v>653</v>
      </c>
      <c r="BY14" s="131">
        <f>AVERAGE(BD14,BL14,BT14)</f>
        <v>0.99583333333333324</v>
      </c>
      <c r="BZ14" s="399">
        <f>BY14</f>
        <v>0.99583333333333324</v>
      </c>
      <c r="CA14" s="162" t="s">
        <v>21</v>
      </c>
      <c r="CB14" s="173">
        <v>1</v>
      </c>
      <c r="CC14" s="174">
        <v>717</v>
      </c>
      <c r="CD14" s="174">
        <v>720</v>
      </c>
      <c r="CE14" s="173">
        <f>CC14/CD14</f>
        <v>0.99583333333333335</v>
      </c>
      <c r="CF14" s="148" t="s">
        <v>659</v>
      </c>
      <c r="CG14" s="148" t="s">
        <v>21</v>
      </c>
      <c r="CH14" s="175" t="s">
        <v>657</v>
      </c>
      <c r="CI14" s="176" t="s">
        <v>658</v>
      </c>
      <c r="CJ14" s="173">
        <v>1</v>
      </c>
      <c r="CK14" s="174">
        <v>718</v>
      </c>
      <c r="CL14" s="174">
        <v>720</v>
      </c>
      <c r="CM14" s="173">
        <f>CK14/CL14</f>
        <v>0.99722222222222223</v>
      </c>
      <c r="CN14" s="177" t="s">
        <v>659</v>
      </c>
      <c r="CO14" s="178" t="s">
        <v>21</v>
      </c>
      <c r="CP14" s="179" t="s">
        <v>657</v>
      </c>
      <c r="CQ14" s="176" t="s">
        <v>658</v>
      </c>
      <c r="CR14" s="173">
        <v>1</v>
      </c>
      <c r="CS14" s="174"/>
      <c r="CT14" s="174"/>
      <c r="CU14" s="173">
        <v>0</v>
      </c>
      <c r="CV14" s="177" t="s">
        <v>649</v>
      </c>
      <c r="CW14" s="177" t="s">
        <v>649</v>
      </c>
      <c r="CX14" s="175" t="s">
        <v>822</v>
      </c>
      <c r="CY14" s="176"/>
      <c r="CZ14" s="131">
        <f>AVERAGE(CE14,CM14,CU14)</f>
        <v>0.66435185185185186</v>
      </c>
      <c r="DA14" s="142">
        <f>CZ14</f>
        <v>0.66435185185185186</v>
      </c>
      <c r="DB14" s="132" t="s">
        <v>18</v>
      </c>
      <c r="DC14" s="47">
        <v>1</v>
      </c>
      <c r="DD14" s="48">
        <v>718</v>
      </c>
      <c r="DE14" s="48">
        <v>720</v>
      </c>
      <c r="DF14" s="67">
        <f>DD14/DE14</f>
        <v>0.99722222222222223</v>
      </c>
      <c r="DG14" s="49" t="s">
        <v>650</v>
      </c>
      <c r="DH14" s="50" t="s">
        <v>20</v>
      </c>
      <c r="DI14" s="394" t="s">
        <v>657</v>
      </c>
      <c r="DJ14" s="65"/>
      <c r="DK14" s="47">
        <v>1</v>
      </c>
      <c r="DL14" s="48">
        <v>718</v>
      </c>
      <c r="DM14" s="48">
        <v>720</v>
      </c>
      <c r="DN14" s="47">
        <f>DL14/DM14</f>
        <v>0.99722222222222223</v>
      </c>
      <c r="DO14" s="49" t="s">
        <v>650</v>
      </c>
      <c r="DP14" s="50" t="s">
        <v>21</v>
      </c>
      <c r="DQ14" s="394" t="s">
        <v>657</v>
      </c>
      <c r="DR14" s="51" t="s">
        <v>658</v>
      </c>
      <c r="DS14" s="47">
        <v>1</v>
      </c>
      <c r="DT14" s="48">
        <v>0</v>
      </c>
      <c r="DU14" s="48">
        <v>0</v>
      </c>
      <c r="DV14" s="47">
        <v>0</v>
      </c>
      <c r="DW14" s="49" t="s">
        <v>659</v>
      </c>
      <c r="DX14" s="50" t="s">
        <v>18</v>
      </c>
      <c r="DY14" s="394" t="s">
        <v>660</v>
      </c>
      <c r="DZ14" s="51"/>
      <c r="EA14" s="131">
        <f>AVERAGE(DF14,DN14,DV14)</f>
        <v>0.66481481481481486</v>
      </c>
      <c r="EB14" s="142">
        <f>EA14</f>
        <v>0.66481481481481486</v>
      </c>
      <c r="EC14" s="413" t="s">
        <v>18</v>
      </c>
    </row>
    <row r="15" spans="1:133" ht="75" x14ac:dyDescent="0.25">
      <c r="A15" s="11">
        <v>8</v>
      </c>
      <c r="B15" s="12" t="s">
        <v>26</v>
      </c>
      <c r="C15" s="13" t="s">
        <v>27</v>
      </c>
      <c r="D15" s="172" t="s">
        <v>70</v>
      </c>
      <c r="E15" s="10" t="s">
        <v>29</v>
      </c>
      <c r="F15" s="20" t="s">
        <v>111</v>
      </c>
      <c r="G15" s="289" t="s">
        <v>112</v>
      </c>
      <c r="H15" s="289" t="s">
        <v>39</v>
      </c>
      <c r="I15" s="289" t="s">
        <v>113</v>
      </c>
      <c r="J15" s="25">
        <v>1</v>
      </c>
      <c r="K15" s="289" t="s">
        <v>114</v>
      </c>
      <c r="L15" s="289" t="s">
        <v>35</v>
      </c>
      <c r="M15" s="289" t="s">
        <v>88</v>
      </c>
      <c r="N15" s="289" t="s">
        <v>37</v>
      </c>
      <c r="O15" s="289" t="s">
        <v>115</v>
      </c>
      <c r="P15" s="289" t="s">
        <v>105</v>
      </c>
      <c r="Q15" s="289" t="s">
        <v>39</v>
      </c>
      <c r="R15" s="35" t="s">
        <v>91</v>
      </c>
      <c r="S15" s="21" t="s">
        <v>116</v>
      </c>
      <c r="T15" s="21" t="s">
        <v>117</v>
      </c>
      <c r="U15" s="21" t="s">
        <v>94</v>
      </c>
      <c r="V15" s="289" t="s">
        <v>118</v>
      </c>
      <c r="W15" s="18" t="s">
        <v>96</v>
      </c>
      <c r="X15" s="18" t="s">
        <v>97</v>
      </c>
      <c r="Y15" s="18" t="s">
        <v>98</v>
      </c>
      <c r="Z15" s="333">
        <f t="shared" si="0"/>
        <v>1</v>
      </c>
      <c r="AA15" s="162"/>
      <c r="AB15" s="162"/>
      <c r="AC15" s="162" t="s">
        <v>649</v>
      </c>
      <c r="AD15" s="162" t="s">
        <v>649</v>
      </c>
      <c r="AE15" s="162" t="s">
        <v>649</v>
      </c>
      <c r="AF15" s="162" t="s">
        <v>823</v>
      </c>
      <c r="AG15" s="162"/>
      <c r="AH15" s="333">
        <f t="shared" si="1"/>
        <v>1</v>
      </c>
      <c r="AI15" s="162"/>
      <c r="AJ15" s="162"/>
      <c r="AK15" s="162" t="s">
        <v>649</v>
      </c>
      <c r="AL15" s="162" t="s">
        <v>649</v>
      </c>
      <c r="AM15" s="162" t="s">
        <v>649</v>
      </c>
      <c r="AN15" s="162" t="s">
        <v>823</v>
      </c>
      <c r="AO15" s="162"/>
      <c r="AP15" s="333">
        <f t="shared" si="2"/>
        <v>1</v>
      </c>
      <c r="AQ15" s="162"/>
      <c r="AR15" s="162"/>
      <c r="AS15" s="162" t="s">
        <v>649</v>
      </c>
      <c r="AT15" s="162" t="s">
        <v>649</v>
      </c>
      <c r="AU15" s="162" t="s">
        <v>649</v>
      </c>
      <c r="AV15" s="162" t="s">
        <v>823</v>
      </c>
      <c r="AW15" s="162"/>
      <c r="AX15" s="459" t="s">
        <v>649</v>
      </c>
      <c r="AY15" s="131" t="str">
        <f>AX15</f>
        <v>No aplica</v>
      </c>
      <c r="AZ15" s="131" t="str">
        <f>AY15</f>
        <v>No aplica</v>
      </c>
      <c r="BA15" s="333">
        <f t="shared" si="3"/>
        <v>1</v>
      </c>
      <c r="BB15" s="162" t="s">
        <v>698</v>
      </c>
      <c r="BC15" s="162" t="s">
        <v>698</v>
      </c>
      <c r="BD15" s="162" t="s">
        <v>698</v>
      </c>
      <c r="BE15" s="162" t="s">
        <v>698</v>
      </c>
      <c r="BF15" s="162" t="s">
        <v>698</v>
      </c>
      <c r="BG15" s="162" t="s">
        <v>823</v>
      </c>
      <c r="BH15" s="162"/>
      <c r="BI15" s="333">
        <f t="shared" si="4"/>
        <v>1</v>
      </c>
      <c r="BJ15" s="162" t="s">
        <v>698</v>
      </c>
      <c r="BK15" s="162" t="s">
        <v>698</v>
      </c>
      <c r="BL15" s="162" t="s">
        <v>698</v>
      </c>
      <c r="BM15" s="162" t="s">
        <v>698</v>
      </c>
      <c r="BN15" s="162" t="s">
        <v>698</v>
      </c>
      <c r="BO15" s="162" t="s">
        <v>823</v>
      </c>
      <c r="BP15" s="162"/>
      <c r="BQ15" s="333">
        <f t="shared" si="5"/>
        <v>1</v>
      </c>
      <c r="BR15" s="162" t="s">
        <v>698</v>
      </c>
      <c r="BS15" s="162" t="s">
        <v>698</v>
      </c>
      <c r="BT15" s="162" t="s">
        <v>698</v>
      </c>
      <c r="BU15" s="162" t="s">
        <v>698</v>
      </c>
      <c r="BV15" s="162" t="s">
        <v>698</v>
      </c>
      <c r="BW15" s="162" t="s">
        <v>823</v>
      </c>
      <c r="BX15" s="162"/>
      <c r="BY15" s="131" t="s">
        <v>698</v>
      </c>
      <c r="BZ15" s="322" t="s">
        <v>649</v>
      </c>
      <c r="CA15" s="322" t="s">
        <v>649</v>
      </c>
      <c r="CB15" s="173">
        <v>1</v>
      </c>
      <c r="CC15" s="174"/>
      <c r="CD15" s="174"/>
      <c r="CE15" s="173" t="s">
        <v>649</v>
      </c>
      <c r="CF15" s="173" t="s">
        <v>649</v>
      </c>
      <c r="CG15" s="173" t="s">
        <v>649</v>
      </c>
      <c r="CH15" s="175" t="s">
        <v>823</v>
      </c>
      <c r="CI15" s="148"/>
      <c r="CJ15" s="173"/>
      <c r="CK15" s="174"/>
      <c r="CL15" s="174"/>
      <c r="CM15" s="173" t="s">
        <v>649</v>
      </c>
      <c r="CN15" s="177"/>
      <c r="CO15" s="178"/>
      <c r="CP15" s="179" t="s">
        <v>823</v>
      </c>
      <c r="CQ15" s="176"/>
      <c r="CR15" s="173"/>
      <c r="CS15" s="174"/>
      <c r="CT15" s="174"/>
      <c r="CU15" s="173" t="s">
        <v>649</v>
      </c>
      <c r="CV15" s="177"/>
      <c r="CW15" s="178"/>
      <c r="CX15" s="175" t="s">
        <v>823</v>
      </c>
      <c r="CY15" s="176"/>
      <c r="CZ15" s="131" t="s">
        <v>649</v>
      </c>
      <c r="DA15" s="131" t="str">
        <f>CZ15</f>
        <v>No aplica</v>
      </c>
      <c r="DB15" s="132" t="s">
        <v>649</v>
      </c>
      <c r="DC15" s="47">
        <v>1</v>
      </c>
      <c r="DD15" s="48" t="s">
        <v>649</v>
      </c>
      <c r="DE15" s="48" t="s">
        <v>649</v>
      </c>
      <c r="DF15" s="48" t="s">
        <v>649</v>
      </c>
      <c r="DG15" s="48" t="s">
        <v>649</v>
      </c>
      <c r="DH15" s="48" t="s">
        <v>649</v>
      </c>
      <c r="DI15" s="394" t="s">
        <v>661</v>
      </c>
      <c r="DJ15" s="51"/>
      <c r="DK15" s="47">
        <v>1</v>
      </c>
      <c r="DL15" s="48" t="s">
        <v>649</v>
      </c>
      <c r="DM15" s="48" t="s">
        <v>649</v>
      </c>
      <c r="DN15" s="48" t="s">
        <v>649</v>
      </c>
      <c r="DO15" s="48" t="s">
        <v>649</v>
      </c>
      <c r="DP15" s="48" t="s">
        <v>649</v>
      </c>
      <c r="DQ15" s="394" t="s">
        <v>661</v>
      </c>
      <c r="DR15" s="51"/>
      <c r="DS15" s="47">
        <v>1</v>
      </c>
      <c r="DT15" s="48" t="s">
        <v>649</v>
      </c>
      <c r="DU15" s="48" t="s">
        <v>649</v>
      </c>
      <c r="DV15" s="48" t="s">
        <v>649</v>
      </c>
      <c r="DW15" s="48" t="s">
        <v>649</v>
      </c>
      <c r="DX15" s="48" t="s">
        <v>649</v>
      </c>
      <c r="DY15" s="394" t="s">
        <v>661</v>
      </c>
      <c r="DZ15" s="51"/>
      <c r="EA15" s="131" t="s">
        <v>649</v>
      </c>
      <c r="EB15" s="131" t="str">
        <f>EA15</f>
        <v>No aplica</v>
      </c>
      <c r="EC15" s="413" t="s">
        <v>649</v>
      </c>
    </row>
    <row r="16" spans="1:133" ht="75" x14ac:dyDescent="0.25">
      <c r="A16" s="11">
        <v>9</v>
      </c>
      <c r="B16" s="12" t="s">
        <v>26</v>
      </c>
      <c r="C16" s="13" t="s">
        <v>119</v>
      </c>
      <c r="D16" s="170" t="s">
        <v>70</v>
      </c>
      <c r="E16" s="20" t="s">
        <v>71</v>
      </c>
      <c r="F16" s="12" t="s">
        <v>120</v>
      </c>
      <c r="G16" s="289" t="s">
        <v>121</v>
      </c>
      <c r="H16" s="289" t="s">
        <v>32</v>
      </c>
      <c r="I16" s="289" t="s">
        <v>122</v>
      </c>
      <c r="J16" s="26">
        <v>1</v>
      </c>
      <c r="K16" s="289" t="s">
        <v>123</v>
      </c>
      <c r="L16" s="10" t="s">
        <v>35</v>
      </c>
      <c r="M16" s="289" t="s">
        <v>124</v>
      </c>
      <c r="N16" s="289" t="s">
        <v>37</v>
      </c>
      <c r="O16" s="289" t="s">
        <v>125</v>
      </c>
      <c r="P16" s="289" t="s">
        <v>126</v>
      </c>
      <c r="Q16" s="10" t="s">
        <v>39</v>
      </c>
      <c r="R16" s="35" t="s">
        <v>793</v>
      </c>
      <c r="S16" s="21" t="s">
        <v>794</v>
      </c>
      <c r="T16" s="27" t="s">
        <v>795</v>
      </c>
      <c r="U16" s="28" t="s">
        <v>43</v>
      </c>
      <c r="V16" s="18" t="s">
        <v>129</v>
      </c>
      <c r="W16" s="18" t="s">
        <v>130</v>
      </c>
      <c r="X16" s="18" t="s">
        <v>130</v>
      </c>
      <c r="Y16" s="18" t="s">
        <v>131</v>
      </c>
      <c r="Z16" s="333">
        <f t="shared" si="0"/>
        <v>1</v>
      </c>
      <c r="AA16" s="162"/>
      <c r="AB16" s="162"/>
      <c r="AC16" s="162"/>
      <c r="AD16" s="162"/>
      <c r="AE16" s="162"/>
      <c r="AF16" s="162"/>
      <c r="AG16" s="162"/>
      <c r="AH16" s="333">
        <f t="shared" si="1"/>
        <v>1</v>
      </c>
      <c r="AI16" s="162"/>
      <c r="AJ16" s="162"/>
      <c r="AK16" s="162"/>
      <c r="AL16" s="162"/>
      <c r="AM16" s="162"/>
      <c r="AN16" s="162"/>
      <c r="AO16" s="162"/>
      <c r="AP16" s="333">
        <f t="shared" si="2"/>
        <v>1</v>
      </c>
      <c r="AQ16" s="162">
        <v>0</v>
      </c>
      <c r="AR16" s="162">
        <v>0</v>
      </c>
      <c r="AS16" s="152">
        <v>0.95</v>
      </c>
      <c r="AT16" s="162" t="s">
        <v>659</v>
      </c>
      <c r="AU16" s="162" t="s">
        <v>20</v>
      </c>
      <c r="AV16" s="162" t="s">
        <v>1087</v>
      </c>
      <c r="AW16" s="162"/>
      <c r="AX16" s="457"/>
      <c r="AY16" s="142">
        <f>AS16</f>
        <v>0.95</v>
      </c>
      <c r="AZ16" s="148" t="s">
        <v>20</v>
      </c>
      <c r="BA16" s="333">
        <f t="shared" si="3"/>
        <v>1</v>
      </c>
      <c r="BB16" s="162"/>
      <c r="BC16" s="162"/>
      <c r="BD16" s="162"/>
      <c r="BE16" s="162"/>
      <c r="BF16" s="162"/>
      <c r="BG16" s="162"/>
      <c r="BH16" s="162"/>
      <c r="BI16" s="333">
        <f t="shared" si="4"/>
        <v>1</v>
      </c>
      <c r="BJ16" s="162"/>
      <c r="BK16" s="162"/>
      <c r="BL16" s="162"/>
      <c r="BM16" s="162"/>
      <c r="BN16" s="162"/>
      <c r="BO16" s="162"/>
      <c r="BP16" s="162"/>
      <c r="BQ16" s="333">
        <f t="shared" si="5"/>
        <v>1</v>
      </c>
      <c r="BR16" s="148">
        <v>0</v>
      </c>
      <c r="BS16" s="148">
        <v>0</v>
      </c>
      <c r="BT16" s="171">
        <v>0.91</v>
      </c>
      <c r="BU16" s="148" t="s">
        <v>650</v>
      </c>
      <c r="BV16" s="148" t="s">
        <v>20</v>
      </c>
      <c r="BW16" s="394" t="s">
        <v>666</v>
      </c>
      <c r="BX16" s="162"/>
      <c r="BY16" s="162"/>
      <c r="BZ16" s="152">
        <f t="shared" ref="BZ16:BZ22" si="6">BT16</f>
        <v>0.91</v>
      </c>
      <c r="CA16" s="162" t="str">
        <f t="shared" ref="CA16:CA22" si="7">BV16</f>
        <v>BUENO</v>
      </c>
      <c r="CB16" s="148"/>
      <c r="CC16" s="148"/>
      <c r="CD16" s="148"/>
      <c r="CE16" s="148"/>
      <c r="CF16" s="148"/>
      <c r="CG16" s="148"/>
      <c r="CH16" s="148"/>
      <c r="CI16" s="148"/>
      <c r="CJ16" s="148"/>
      <c r="CK16" s="148"/>
      <c r="CL16" s="148"/>
      <c r="CM16" s="148"/>
      <c r="CN16" s="148"/>
      <c r="CO16" s="148"/>
      <c r="CP16" s="148"/>
      <c r="CQ16" s="148"/>
      <c r="CR16" s="171">
        <v>1</v>
      </c>
      <c r="CS16" s="148">
        <v>0</v>
      </c>
      <c r="CT16" s="148">
        <v>0</v>
      </c>
      <c r="CU16" s="171">
        <v>0.94</v>
      </c>
      <c r="CV16" s="148" t="s">
        <v>650</v>
      </c>
      <c r="CW16" s="148" t="s">
        <v>20</v>
      </c>
      <c r="CX16" s="394" t="s">
        <v>666</v>
      </c>
      <c r="CY16" s="148"/>
      <c r="CZ16" s="132"/>
      <c r="DA16" s="142">
        <f t="shared" ref="DA16:DA22" si="8">CU16</f>
        <v>0.94</v>
      </c>
      <c r="DB16" s="133" t="str">
        <f t="shared" ref="DB16:DB21" si="9">CW16</f>
        <v>BUENO</v>
      </c>
      <c r="DC16" s="47"/>
      <c r="DD16" s="48"/>
      <c r="DE16" s="48"/>
      <c r="DF16" s="47"/>
      <c r="DG16" s="49"/>
      <c r="DH16" s="50"/>
      <c r="DI16" s="62"/>
      <c r="DJ16" s="62"/>
      <c r="DK16" s="47"/>
      <c r="DL16" s="48"/>
      <c r="DM16" s="48"/>
      <c r="DN16" s="47"/>
      <c r="DO16" s="49"/>
      <c r="DP16" s="50"/>
      <c r="DQ16" s="62"/>
      <c r="DR16" s="62"/>
      <c r="DS16" s="47">
        <f>J16</f>
        <v>1</v>
      </c>
      <c r="DT16" s="48">
        <v>0</v>
      </c>
      <c r="DU16" s="48">
        <v>0</v>
      </c>
      <c r="DV16" s="47">
        <v>0.8</v>
      </c>
      <c r="DW16" s="49" t="s">
        <v>646</v>
      </c>
      <c r="DX16" s="50" t="s">
        <v>19</v>
      </c>
      <c r="DY16" s="394" t="s">
        <v>666</v>
      </c>
      <c r="DZ16" s="51"/>
      <c r="EA16" s="132"/>
      <c r="EB16" s="142">
        <f t="shared" ref="EB16:EB22" si="10">DV16</f>
        <v>0.8</v>
      </c>
      <c r="EC16" s="411" t="str">
        <f t="shared" ref="EC16:EC22" si="11">DX16</f>
        <v>REGULAR</v>
      </c>
    </row>
    <row r="17" spans="1:133" ht="75" x14ac:dyDescent="0.25">
      <c r="A17" s="11">
        <v>10</v>
      </c>
      <c r="B17" s="12" t="s">
        <v>26</v>
      </c>
      <c r="C17" s="13" t="s">
        <v>119</v>
      </c>
      <c r="D17" s="170" t="s">
        <v>70</v>
      </c>
      <c r="E17" s="20" t="s">
        <v>71</v>
      </c>
      <c r="F17" s="12" t="s">
        <v>132</v>
      </c>
      <c r="G17" s="289" t="s">
        <v>133</v>
      </c>
      <c r="H17" s="289" t="s">
        <v>32</v>
      </c>
      <c r="I17" s="289" t="s">
        <v>122</v>
      </c>
      <c r="J17" s="26">
        <v>1</v>
      </c>
      <c r="K17" s="289" t="s">
        <v>123</v>
      </c>
      <c r="L17" s="10" t="s">
        <v>35</v>
      </c>
      <c r="M17" s="289" t="s">
        <v>134</v>
      </c>
      <c r="N17" s="289" t="s">
        <v>37</v>
      </c>
      <c r="O17" s="289" t="s">
        <v>125</v>
      </c>
      <c r="P17" s="289" t="s">
        <v>126</v>
      </c>
      <c r="Q17" s="10" t="s">
        <v>39</v>
      </c>
      <c r="R17" s="35" t="s">
        <v>793</v>
      </c>
      <c r="S17" s="21" t="s">
        <v>794</v>
      </c>
      <c r="T17" s="27" t="s">
        <v>795</v>
      </c>
      <c r="U17" s="28" t="s">
        <v>43</v>
      </c>
      <c r="V17" s="18" t="s">
        <v>129</v>
      </c>
      <c r="W17" s="18" t="s">
        <v>130</v>
      </c>
      <c r="X17" s="18" t="s">
        <v>130</v>
      </c>
      <c r="Y17" s="18" t="s">
        <v>131</v>
      </c>
      <c r="Z17" s="333">
        <f t="shared" si="0"/>
        <v>1</v>
      </c>
      <c r="AA17" s="162"/>
      <c r="AB17" s="162"/>
      <c r="AC17" s="162"/>
      <c r="AD17" s="162"/>
      <c r="AE17" s="162"/>
      <c r="AF17" s="162"/>
      <c r="AG17" s="162"/>
      <c r="AH17" s="333">
        <f t="shared" si="1"/>
        <v>1</v>
      </c>
      <c r="AI17" s="162"/>
      <c r="AJ17" s="162"/>
      <c r="AK17" s="162"/>
      <c r="AL17" s="162"/>
      <c r="AM17" s="162"/>
      <c r="AN17" s="162"/>
      <c r="AO17" s="162"/>
      <c r="AP17" s="333">
        <f t="shared" si="2"/>
        <v>1</v>
      </c>
      <c r="AQ17" s="162">
        <v>0</v>
      </c>
      <c r="AR17" s="162">
        <v>0</v>
      </c>
      <c r="AS17" s="152">
        <v>0.94</v>
      </c>
      <c r="AT17" s="162" t="s">
        <v>659</v>
      </c>
      <c r="AU17" s="162" t="s">
        <v>20</v>
      </c>
      <c r="AV17" s="162" t="s">
        <v>1088</v>
      </c>
      <c r="AW17" s="162"/>
      <c r="AX17" s="457"/>
      <c r="AY17" s="142">
        <f>AS17</f>
        <v>0.94</v>
      </c>
      <c r="AZ17" s="148" t="s">
        <v>20</v>
      </c>
      <c r="BA17" s="333">
        <f t="shared" si="3"/>
        <v>1</v>
      </c>
      <c r="BB17" s="162"/>
      <c r="BC17" s="162"/>
      <c r="BD17" s="162"/>
      <c r="BE17" s="162"/>
      <c r="BF17" s="162"/>
      <c r="BG17" s="162"/>
      <c r="BH17" s="162"/>
      <c r="BI17" s="333">
        <f t="shared" si="4"/>
        <v>1</v>
      </c>
      <c r="BJ17" s="162"/>
      <c r="BK17" s="162"/>
      <c r="BL17" s="162"/>
      <c r="BM17" s="162"/>
      <c r="BN17" s="162"/>
      <c r="BO17" s="162"/>
      <c r="BP17" s="162"/>
      <c r="BQ17" s="333">
        <f t="shared" si="5"/>
        <v>1</v>
      </c>
      <c r="BR17" s="148">
        <v>0</v>
      </c>
      <c r="BS17" s="148">
        <v>0</v>
      </c>
      <c r="BT17" s="171">
        <v>0.75</v>
      </c>
      <c r="BU17" s="148" t="s">
        <v>650</v>
      </c>
      <c r="BV17" s="148" t="s">
        <v>19</v>
      </c>
      <c r="BW17" s="394" t="s">
        <v>667</v>
      </c>
      <c r="BX17" s="162"/>
      <c r="BY17" s="162"/>
      <c r="BZ17" s="152">
        <f t="shared" si="6"/>
        <v>0.75</v>
      </c>
      <c r="CA17" s="162" t="str">
        <f t="shared" si="7"/>
        <v>REGULAR</v>
      </c>
      <c r="CB17" s="148"/>
      <c r="CC17" s="148"/>
      <c r="CD17" s="148"/>
      <c r="CE17" s="148"/>
      <c r="CF17" s="148"/>
      <c r="CG17" s="148"/>
      <c r="CH17" s="148"/>
      <c r="CI17" s="148"/>
      <c r="CJ17" s="148"/>
      <c r="CK17" s="148"/>
      <c r="CL17" s="148"/>
      <c r="CM17" s="148"/>
      <c r="CN17" s="148"/>
      <c r="CO17" s="148"/>
      <c r="CP17" s="148"/>
      <c r="CQ17" s="148"/>
      <c r="CR17" s="171">
        <v>1</v>
      </c>
      <c r="CS17" s="148">
        <v>0</v>
      </c>
      <c r="CT17" s="148">
        <v>0</v>
      </c>
      <c r="CU17" s="171">
        <v>0.55000000000000004</v>
      </c>
      <c r="CV17" s="148" t="s">
        <v>650</v>
      </c>
      <c r="CW17" s="148" t="s">
        <v>19</v>
      </c>
      <c r="CX17" s="394" t="s">
        <v>667</v>
      </c>
      <c r="CY17" s="148"/>
      <c r="CZ17" s="132"/>
      <c r="DA17" s="142">
        <f t="shared" si="8"/>
        <v>0.55000000000000004</v>
      </c>
      <c r="DB17" s="133" t="str">
        <f t="shared" si="9"/>
        <v>REGULAR</v>
      </c>
      <c r="DC17" s="47"/>
      <c r="DD17" s="48"/>
      <c r="DE17" s="48"/>
      <c r="DF17" s="47"/>
      <c r="DG17" s="49"/>
      <c r="DH17" s="50"/>
      <c r="DI17" s="62"/>
      <c r="DJ17" s="62"/>
      <c r="DK17" s="47"/>
      <c r="DL17" s="48"/>
      <c r="DM17" s="48"/>
      <c r="DN17" s="47"/>
      <c r="DO17" s="49"/>
      <c r="DP17" s="50"/>
      <c r="DQ17" s="62"/>
      <c r="DR17" s="62"/>
      <c r="DS17" s="47">
        <f>J17</f>
        <v>1</v>
      </c>
      <c r="DT17" s="48">
        <v>0</v>
      </c>
      <c r="DU17" s="48">
        <v>0</v>
      </c>
      <c r="DV17" s="47">
        <v>0.45</v>
      </c>
      <c r="DW17" s="49" t="s">
        <v>646</v>
      </c>
      <c r="DX17" s="50" t="s">
        <v>18</v>
      </c>
      <c r="DY17" s="394" t="s">
        <v>667</v>
      </c>
      <c r="DZ17" s="51"/>
      <c r="EA17" s="132"/>
      <c r="EB17" s="142">
        <f t="shared" si="10"/>
        <v>0.45</v>
      </c>
      <c r="EC17" s="411" t="str">
        <f t="shared" si="11"/>
        <v>MALO</v>
      </c>
    </row>
    <row r="18" spans="1:133" ht="75" x14ac:dyDescent="0.25">
      <c r="A18" s="11">
        <v>11</v>
      </c>
      <c r="B18" s="12" t="s">
        <v>26</v>
      </c>
      <c r="C18" s="13" t="s">
        <v>119</v>
      </c>
      <c r="D18" s="170" t="s">
        <v>70</v>
      </c>
      <c r="E18" s="20" t="s">
        <v>71</v>
      </c>
      <c r="F18" s="12" t="s">
        <v>135</v>
      </c>
      <c r="G18" s="289" t="s">
        <v>136</v>
      </c>
      <c r="H18" s="289" t="s">
        <v>32</v>
      </c>
      <c r="I18" s="289" t="s">
        <v>122</v>
      </c>
      <c r="J18" s="26">
        <v>1</v>
      </c>
      <c r="K18" s="289" t="s">
        <v>123</v>
      </c>
      <c r="L18" s="10" t="s">
        <v>35</v>
      </c>
      <c r="M18" s="289" t="s">
        <v>137</v>
      </c>
      <c r="N18" s="289" t="s">
        <v>37</v>
      </c>
      <c r="O18" s="289" t="s">
        <v>125</v>
      </c>
      <c r="P18" s="289" t="s">
        <v>126</v>
      </c>
      <c r="Q18" s="10" t="s">
        <v>39</v>
      </c>
      <c r="R18" s="35" t="s">
        <v>793</v>
      </c>
      <c r="S18" s="21" t="s">
        <v>794</v>
      </c>
      <c r="T18" s="27" t="s">
        <v>795</v>
      </c>
      <c r="U18" s="28" t="s">
        <v>43</v>
      </c>
      <c r="V18" s="18" t="s">
        <v>129</v>
      </c>
      <c r="W18" s="18" t="s">
        <v>130</v>
      </c>
      <c r="X18" s="18" t="s">
        <v>130</v>
      </c>
      <c r="Y18" s="18" t="s">
        <v>131</v>
      </c>
      <c r="Z18" s="333">
        <f t="shared" si="0"/>
        <v>1</v>
      </c>
      <c r="AA18" s="162"/>
      <c r="AB18" s="162"/>
      <c r="AC18" s="162"/>
      <c r="AD18" s="162"/>
      <c r="AE18" s="162"/>
      <c r="AF18" s="162"/>
      <c r="AG18" s="162"/>
      <c r="AH18" s="333">
        <f t="shared" si="1"/>
        <v>1</v>
      </c>
      <c r="AI18" s="162"/>
      <c r="AJ18" s="162"/>
      <c r="AK18" s="162"/>
      <c r="AL18" s="162"/>
      <c r="AM18" s="162"/>
      <c r="AN18" s="162"/>
      <c r="AO18" s="162"/>
      <c r="AP18" s="333">
        <f t="shared" si="2"/>
        <v>1</v>
      </c>
      <c r="AQ18" s="162">
        <v>0</v>
      </c>
      <c r="AR18" s="162">
        <v>0</v>
      </c>
      <c r="AS18" s="152">
        <v>0.95</v>
      </c>
      <c r="AT18" s="162" t="s">
        <v>659</v>
      </c>
      <c r="AU18" s="162" t="s">
        <v>20</v>
      </c>
      <c r="AV18" s="162" t="s">
        <v>1089</v>
      </c>
      <c r="AW18" s="162"/>
      <c r="AX18" s="457"/>
      <c r="AY18" s="142">
        <f t="shared" ref="AY18:AY22" si="12">AS18</f>
        <v>0.95</v>
      </c>
      <c r="AZ18" s="148" t="s">
        <v>20</v>
      </c>
      <c r="BA18" s="333">
        <f t="shared" si="3"/>
        <v>1</v>
      </c>
      <c r="BB18" s="162"/>
      <c r="BC18" s="162"/>
      <c r="BD18" s="162"/>
      <c r="BE18" s="162"/>
      <c r="BF18" s="162"/>
      <c r="BG18" s="162"/>
      <c r="BH18" s="162"/>
      <c r="BI18" s="333">
        <f t="shared" si="4"/>
        <v>1</v>
      </c>
      <c r="BJ18" s="162"/>
      <c r="BK18" s="162"/>
      <c r="BL18" s="162"/>
      <c r="BM18" s="162"/>
      <c r="BN18" s="162"/>
      <c r="BO18" s="162"/>
      <c r="BP18" s="162"/>
      <c r="BQ18" s="333">
        <f t="shared" si="5"/>
        <v>1</v>
      </c>
      <c r="BR18" s="148">
        <v>0</v>
      </c>
      <c r="BS18" s="148">
        <v>0</v>
      </c>
      <c r="BT18" s="171">
        <v>0.8</v>
      </c>
      <c r="BU18" s="148" t="s">
        <v>646</v>
      </c>
      <c r="BV18" s="148" t="s">
        <v>20</v>
      </c>
      <c r="BW18" s="394" t="s">
        <v>668</v>
      </c>
      <c r="BX18" s="162"/>
      <c r="BY18" s="162"/>
      <c r="BZ18" s="152">
        <f t="shared" si="6"/>
        <v>0.8</v>
      </c>
      <c r="CA18" s="162" t="str">
        <f t="shared" si="7"/>
        <v>BUENO</v>
      </c>
      <c r="CB18" s="148"/>
      <c r="CC18" s="148"/>
      <c r="CD18" s="148"/>
      <c r="CE18" s="148"/>
      <c r="CF18" s="148"/>
      <c r="CG18" s="148"/>
      <c r="CH18" s="148"/>
      <c r="CI18" s="148"/>
      <c r="CJ18" s="148"/>
      <c r="CK18" s="148"/>
      <c r="CL18" s="148"/>
      <c r="CM18" s="148"/>
      <c r="CN18" s="148"/>
      <c r="CO18" s="148"/>
      <c r="CP18" s="148"/>
      <c r="CQ18" s="148"/>
      <c r="CR18" s="171">
        <v>1</v>
      </c>
      <c r="CS18" s="148">
        <v>0</v>
      </c>
      <c r="CT18" s="148">
        <v>0</v>
      </c>
      <c r="CU18" s="171">
        <v>0.67</v>
      </c>
      <c r="CV18" s="148" t="s">
        <v>646</v>
      </c>
      <c r="CW18" s="148" t="s">
        <v>19</v>
      </c>
      <c r="CX18" s="394" t="s">
        <v>668</v>
      </c>
      <c r="CY18" s="148"/>
      <c r="CZ18" s="132"/>
      <c r="DA18" s="142">
        <f t="shared" si="8"/>
        <v>0.67</v>
      </c>
      <c r="DB18" s="133" t="str">
        <f t="shared" si="9"/>
        <v>REGULAR</v>
      </c>
      <c r="DC18" s="47"/>
      <c r="DD18" s="48"/>
      <c r="DE18" s="48"/>
      <c r="DF18" s="47"/>
      <c r="DG18" s="49"/>
      <c r="DH18" s="50"/>
      <c r="DI18" s="62"/>
      <c r="DJ18" s="62"/>
      <c r="DK18" s="47"/>
      <c r="DL18" s="48"/>
      <c r="DM18" s="48"/>
      <c r="DN18" s="47"/>
      <c r="DO18" s="49"/>
      <c r="DP18" s="50"/>
      <c r="DQ18" s="62"/>
      <c r="DR18" s="62"/>
      <c r="DS18" s="47">
        <f>J18</f>
        <v>1</v>
      </c>
      <c r="DT18" s="48">
        <v>0</v>
      </c>
      <c r="DU18" s="48">
        <v>0</v>
      </c>
      <c r="DV18" s="47">
        <v>0.8</v>
      </c>
      <c r="DW18" s="49" t="s">
        <v>646</v>
      </c>
      <c r="DX18" s="50" t="s">
        <v>19</v>
      </c>
      <c r="DY18" s="394" t="s">
        <v>668</v>
      </c>
      <c r="DZ18" s="51"/>
      <c r="EA18" s="132"/>
      <c r="EB18" s="142">
        <f t="shared" si="10"/>
        <v>0.8</v>
      </c>
      <c r="EC18" s="411" t="str">
        <f t="shared" si="11"/>
        <v>REGULAR</v>
      </c>
    </row>
    <row r="19" spans="1:133" ht="75" customHeight="1" x14ac:dyDescent="0.25">
      <c r="A19" s="11">
        <v>12</v>
      </c>
      <c r="B19" s="12" t="s">
        <v>26</v>
      </c>
      <c r="C19" s="13" t="s">
        <v>119</v>
      </c>
      <c r="D19" s="170" t="s">
        <v>70</v>
      </c>
      <c r="E19" s="20" t="s">
        <v>147</v>
      </c>
      <c r="F19" s="12" t="s">
        <v>148</v>
      </c>
      <c r="G19" s="59" t="s">
        <v>149</v>
      </c>
      <c r="H19" s="20" t="s">
        <v>32</v>
      </c>
      <c r="I19" s="289" t="s">
        <v>122</v>
      </c>
      <c r="J19" s="25">
        <v>1</v>
      </c>
      <c r="K19" s="20" t="s">
        <v>150</v>
      </c>
      <c r="L19" s="19" t="s">
        <v>66</v>
      </c>
      <c r="M19" s="12" t="s">
        <v>151</v>
      </c>
      <c r="N19" s="289" t="s">
        <v>37</v>
      </c>
      <c r="O19" s="20" t="s">
        <v>152</v>
      </c>
      <c r="P19" s="10" t="s">
        <v>39</v>
      </c>
      <c r="Q19" s="10" t="s">
        <v>39</v>
      </c>
      <c r="R19" s="35" t="s">
        <v>57</v>
      </c>
      <c r="S19" s="21" t="s">
        <v>127</v>
      </c>
      <c r="T19" s="27" t="s">
        <v>128</v>
      </c>
      <c r="U19" s="28" t="s">
        <v>43</v>
      </c>
      <c r="V19" s="18" t="s">
        <v>129</v>
      </c>
      <c r="W19" s="18" t="s">
        <v>153</v>
      </c>
      <c r="X19" s="18" t="s">
        <v>154</v>
      </c>
      <c r="Y19" s="18" t="s">
        <v>155</v>
      </c>
      <c r="Z19" s="333">
        <f t="shared" si="0"/>
        <v>1</v>
      </c>
      <c r="AA19" s="162"/>
      <c r="AB19" s="162"/>
      <c r="AC19" s="162"/>
      <c r="AD19" s="162"/>
      <c r="AE19" s="162"/>
      <c r="AF19" s="162"/>
      <c r="AG19" s="162"/>
      <c r="AH19" s="333">
        <f t="shared" si="1"/>
        <v>1</v>
      </c>
      <c r="AI19" s="162"/>
      <c r="AJ19" s="162"/>
      <c r="AK19" s="162"/>
      <c r="AL19" s="162"/>
      <c r="AM19" s="162"/>
      <c r="AN19" s="162"/>
      <c r="AO19" s="162"/>
      <c r="AP19" s="333">
        <f t="shared" si="2"/>
        <v>1</v>
      </c>
      <c r="AQ19" s="148">
        <v>89</v>
      </c>
      <c r="AR19" s="148">
        <v>89</v>
      </c>
      <c r="AS19" s="180">
        <f>AQ19/AR19</f>
        <v>1</v>
      </c>
      <c r="AT19" s="177" t="s">
        <v>650</v>
      </c>
      <c r="AU19" s="178" t="s">
        <v>21</v>
      </c>
      <c r="AV19" s="148" t="s">
        <v>1090</v>
      </c>
      <c r="AW19" s="162"/>
      <c r="AX19" s="457"/>
      <c r="AY19" s="142">
        <f t="shared" si="12"/>
        <v>1</v>
      </c>
      <c r="AZ19" s="148" t="s">
        <v>21</v>
      </c>
      <c r="BA19" s="333">
        <f t="shared" si="3"/>
        <v>1</v>
      </c>
      <c r="BB19" s="162"/>
      <c r="BC19" s="162"/>
      <c r="BD19" s="162"/>
      <c r="BE19" s="162"/>
      <c r="BF19" s="162"/>
      <c r="BG19" s="162"/>
      <c r="BH19" s="162"/>
      <c r="BI19" s="333">
        <f t="shared" si="4"/>
        <v>1</v>
      </c>
      <c r="BJ19" s="162"/>
      <c r="BK19" s="162"/>
      <c r="BL19" s="162"/>
      <c r="BM19" s="162"/>
      <c r="BN19" s="162"/>
      <c r="BO19" s="162"/>
      <c r="BP19" s="162"/>
      <c r="BQ19" s="333">
        <f t="shared" si="5"/>
        <v>1</v>
      </c>
      <c r="BR19" s="162">
        <v>254</v>
      </c>
      <c r="BS19" s="162">
        <v>254</v>
      </c>
      <c r="BT19" s="376">
        <f>BR19/BS19</f>
        <v>1</v>
      </c>
      <c r="BU19" s="162" t="s">
        <v>659</v>
      </c>
      <c r="BV19" s="162" t="s">
        <v>21</v>
      </c>
      <c r="BW19" s="162" t="s">
        <v>995</v>
      </c>
      <c r="BX19" s="162" t="s">
        <v>649</v>
      </c>
      <c r="BY19" s="162"/>
      <c r="BZ19" s="152">
        <f t="shared" si="6"/>
        <v>1</v>
      </c>
      <c r="CA19" s="162" t="str">
        <f t="shared" si="7"/>
        <v>EXCELENTE</v>
      </c>
      <c r="CB19" s="148"/>
      <c r="CC19" s="148"/>
      <c r="CD19" s="148"/>
      <c r="CE19" s="148"/>
      <c r="CF19" s="148"/>
      <c r="CG19" s="148"/>
      <c r="CH19" s="148"/>
      <c r="CI19" s="148"/>
      <c r="CJ19" s="148"/>
      <c r="CK19" s="148"/>
      <c r="CL19" s="148"/>
      <c r="CM19" s="148"/>
      <c r="CN19" s="148"/>
      <c r="CO19" s="148"/>
      <c r="CP19" s="148"/>
      <c r="CQ19" s="148"/>
      <c r="CR19" s="171">
        <v>1</v>
      </c>
      <c r="CS19" s="148">
        <v>94</v>
      </c>
      <c r="CT19" s="148">
        <v>94</v>
      </c>
      <c r="CU19" s="180">
        <f>CS19/CT19</f>
        <v>1</v>
      </c>
      <c r="CV19" s="177" t="s">
        <v>650</v>
      </c>
      <c r="CW19" s="178" t="s">
        <v>21</v>
      </c>
      <c r="CX19" s="148" t="s">
        <v>874</v>
      </c>
      <c r="CY19" s="148"/>
      <c r="CZ19" s="132"/>
      <c r="DA19" s="142">
        <f t="shared" si="8"/>
        <v>1</v>
      </c>
      <c r="DB19" s="133" t="str">
        <f t="shared" si="9"/>
        <v>EXCELENTE</v>
      </c>
      <c r="DC19" s="47"/>
      <c r="DD19" s="48"/>
      <c r="DE19" s="48"/>
      <c r="DF19" s="47"/>
      <c r="DG19" s="49"/>
      <c r="DH19" s="50"/>
      <c r="DI19" s="62"/>
      <c r="DJ19" s="62"/>
      <c r="DK19" s="47"/>
      <c r="DL19" s="48"/>
      <c r="DM19" s="48"/>
      <c r="DN19" s="47"/>
      <c r="DO19" s="49"/>
      <c r="DP19" s="50"/>
      <c r="DQ19" s="62"/>
      <c r="DR19" s="62"/>
      <c r="DS19" s="47">
        <v>1</v>
      </c>
      <c r="DT19" s="48">
        <f>DU19-20</f>
        <v>282</v>
      </c>
      <c r="DU19" s="48">
        <v>302</v>
      </c>
      <c r="DV19" s="47">
        <f>DT19/DU19</f>
        <v>0.93377483443708609</v>
      </c>
      <c r="DW19" s="49" t="s">
        <v>646</v>
      </c>
      <c r="DX19" s="50" t="s">
        <v>20</v>
      </c>
      <c r="DY19" s="66" t="s">
        <v>664</v>
      </c>
      <c r="DZ19" s="51" t="s">
        <v>665</v>
      </c>
      <c r="EA19" s="132"/>
      <c r="EB19" s="142">
        <f t="shared" si="10"/>
        <v>0.93377483443708609</v>
      </c>
      <c r="EC19" s="411" t="str">
        <f t="shared" si="11"/>
        <v>BUENO</v>
      </c>
    </row>
    <row r="20" spans="1:133" ht="165" x14ac:dyDescent="0.25">
      <c r="A20" s="11">
        <v>13</v>
      </c>
      <c r="B20" s="12" t="s">
        <v>26</v>
      </c>
      <c r="C20" s="13" t="s">
        <v>156</v>
      </c>
      <c r="D20" s="172" t="s">
        <v>157</v>
      </c>
      <c r="E20" s="10" t="s">
        <v>29</v>
      </c>
      <c r="F20" s="12" t="s">
        <v>158</v>
      </c>
      <c r="G20" s="12" t="s">
        <v>159</v>
      </c>
      <c r="H20" s="289" t="s">
        <v>32</v>
      </c>
      <c r="I20" s="289" t="s">
        <v>160</v>
      </c>
      <c r="J20" s="30">
        <v>1</v>
      </c>
      <c r="K20" s="289" t="s">
        <v>102</v>
      </c>
      <c r="L20" s="12" t="s">
        <v>35</v>
      </c>
      <c r="M20" s="12" t="s">
        <v>161</v>
      </c>
      <c r="N20" s="289" t="s">
        <v>37</v>
      </c>
      <c r="O20" s="12" t="s">
        <v>162</v>
      </c>
      <c r="P20" s="10" t="s">
        <v>39</v>
      </c>
      <c r="Q20" s="10" t="s">
        <v>39</v>
      </c>
      <c r="R20" s="12" t="s">
        <v>40</v>
      </c>
      <c r="S20" s="12" t="s">
        <v>163</v>
      </c>
      <c r="T20" s="12" t="s">
        <v>164</v>
      </c>
      <c r="U20" s="28" t="s">
        <v>43</v>
      </c>
      <c r="V20" s="18" t="s">
        <v>165</v>
      </c>
      <c r="W20" s="18" t="s">
        <v>166</v>
      </c>
      <c r="X20" s="18" t="s">
        <v>166</v>
      </c>
      <c r="Y20" s="18" t="s">
        <v>167</v>
      </c>
      <c r="Z20" s="333">
        <f t="shared" si="0"/>
        <v>1</v>
      </c>
      <c r="AA20" s="162"/>
      <c r="AB20" s="162"/>
      <c r="AC20" s="162"/>
      <c r="AD20" s="162"/>
      <c r="AE20" s="162"/>
      <c r="AF20" s="162"/>
      <c r="AG20" s="162"/>
      <c r="AH20" s="333">
        <f t="shared" si="1"/>
        <v>1</v>
      </c>
      <c r="AI20" s="162"/>
      <c r="AJ20" s="162"/>
      <c r="AK20" s="162"/>
      <c r="AL20" s="162"/>
      <c r="AM20" s="162"/>
      <c r="AN20" s="162"/>
      <c r="AO20" s="162"/>
      <c r="AP20" s="333">
        <f t="shared" si="2"/>
        <v>1</v>
      </c>
      <c r="AQ20" s="162">
        <v>32</v>
      </c>
      <c r="AR20" s="162">
        <v>32</v>
      </c>
      <c r="AS20" s="152">
        <v>1</v>
      </c>
      <c r="AT20" s="152">
        <v>1</v>
      </c>
      <c r="AU20" s="460" t="s">
        <v>21</v>
      </c>
      <c r="AV20" s="442" t="s">
        <v>1091</v>
      </c>
      <c r="AW20" s="162"/>
      <c r="AX20" s="457"/>
      <c r="AY20" s="142">
        <f t="shared" si="12"/>
        <v>1</v>
      </c>
      <c r="AZ20" s="148" t="s">
        <v>21</v>
      </c>
      <c r="BA20" s="333">
        <f t="shared" si="3"/>
        <v>1</v>
      </c>
      <c r="BB20" s="162"/>
      <c r="BC20" s="162"/>
      <c r="BD20" s="162"/>
      <c r="BE20" s="162"/>
      <c r="BF20" s="162"/>
      <c r="BG20" s="162"/>
      <c r="BH20" s="162"/>
      <c r="BI20" s="333">
        <f t="shared" si="4"/>
        <v>1</v>
      </c>
      <c r="BJ20" s="162"/>
      <c r="BK20" s="162"/>
      <c r="BL20" s="162"/>
      <c r="BM20" s="162"/>
      <c r="BN20" s="162"/>
      <c r="BO20" s="162"/>
      <c r="BP20" s="162"/>
      <c r="BQ20" s="333">
        <f t="shared" si="5"/>
        <v>1</v>
      </c>
      <c r="BR20" s="162">
        <v>65</v>
      </c>
      <c r="BS20" s="162">
        <v>65</v>
      </c>
      <c r="BT20" s="152">
        <v>1</v>
      </c>
      <c r="BU20" s="49" t="s">
        <v>43</v>
      </c>
      <c r="BV20" s="50" t="s">
        <v>21</v>
      </c>
      <c r="BW20" s="162" t="s">
        <v>996</v>
      </c>
      <c r="BX20" s="162"/>
      <c r="BY20" s="162"/>
      <c r="BZ20" s="152">
        <f t="shared" si="6"/>
        <v>1</v>
      </c>
      <c r="CA20" s="162" t="str">
        <f t="shared" si="7"/>
        <v>EXCELENTE</v>
      </c>
      <c r="CB20" s="148"/>
      <c r="CC20" s="148"/>
      <c r="CD20" s="148"/>
      <c r="CE20" s="148"/>
      <c r="CF20" s="148"/>
      <c r="CG20" s="148"/>
      <c r="CH20" s="148"/>
      <c r="CI20" s="148"/>
      <c r="CJ20" s="47"/>
      <c r="CK20" s="48"/>
      <c r="CL20" s="48"/>
      <c r="CM20" s="47"/>
      <c r="CN20" s="49"/>
      <c r="CO20" s="50"/>
      <c r="CP20" s="281"/>
      <c r="CQ20" s="282"/>
      <c r="CR20" s="47">
        <v>1</v>
      </c>
      <c r="CS20" s="48">
        <v>90</v>
      </c>
      <c r="CT20" s="48">
        <v>90</v>
      </c>
      <c r="CU20" s="47">
        <f>(20/20)</f>
        <v>1</v>
      </c>
      <c r="CV20" s="49"/>
      <c r="CW20" s="50" t="s">
        <v>21</v>
      </c>
      <c r="CX20" s="49"/>
      <c r="CY20" s="50"/>
      <c r="CZ20" s="132"/>
      <c r="DA20" s="142">
        <f t="shared" si="8"/>
        <v>1</v>
      </c>
      <c r="DB20" s="133" t="str">
        <f t="shared" si="9"/>
        <v>EXCELENTE</v>
      </c>
      <c r="DC20" s="66" t="s">
        <v>868</v>
      </c>
      <c r="DD20" s="418"/>
      <c r="DE20" s="51"/>
      <c r="DF20" s="47"/>
      <c r="DG20" s="49"/>
      <c r="DH20" s="50"/>
      <c r="DI20" s="62"/>
      <c r="DJ20" s="62"/>
      <c r="DK20" s="47"/>
      <c r="DL20" s="48"/>
      <c r="DM20" s="48"/>
      <c r="DN20" s="47"/>
      <c r="DO20" s="49"/>
      <c r="DP20" s="50"/>
      <c r="DQ20" s="394"/>
      <c r="DR20" s="51"/>
      <c r="DS20" s="47">
        <v>1</v>
      </c>
      <c r="DT20" s="48">
        <v>20</v>
      </c>
      <c r="DU20" s="48">
        <v>20</v>
      </c>
      <c r="DV20" s="47">
        <f>(20/20)</f>
        <v>1</v>
      </c>
      <c r="DW20" s="49"/>
      <c r="DX20" s="50" t="s">
        <v>21</v>
      </c>
      <c r="DY20" s="394" t="s">
        <v>669</v>
      </c>
      <c r="DZ20" s="51"/>
      <c r="EA20" s="132"/>
      <c r="EB20" s="142">
        <f t="shared" si="10"/>
        <v>1</v>
      </c>
      <c r="EC20" s="411" t="str">
        <f t="shared" si="11"/>
        <v>EXCELENTE</v>
      </c>
    </row>
    <row r="21" spans="1:133" ht="105" x14ac:dyDescent="0.25">
      <c r="A21" s="11">
        <v>14</v>
      </c>
      <c r="B21" s="12" t="s">
        <v>26</v>
      </c>
      <c r="C21" s="13" t="s">
        <v>156</v>
      </c>
      <c r="D21" s="172" t="s">
        <v>157</v>
      </c>
      <c r="E21" s="10" t="s">
        <v>29</v>
      </c>
      <c r="F21" s="12" t="s">
        <v>168</v>
      </c>
      <c r="G21" s="12" t="s">
        <v>169</v>
      </c>
      <c r="H21" s="289" t="s">
        <v>32</v>
      </c>
      <c r="I21" s="289" t="s">
        <v>160</v>
      </c>
      <c r="J21" s="30">
        <v>1</v>
      </c>
      <c r="K21" s="289" t="s">
        <v>102</v>
      </c>
      <c r="L21" s="12" t="s">
        <v>35</v>
      </c>
      <c r="M21" s="12" t="s">
        <v>170</v>
      </c>
      <c r="N21" s="289" t="s">
        <v>37</v>
      </c>
      <c r="O21" s="12" t="s">
        <v>171</v>
      </c>
      <c r="P21" s="10" t="s">
        <v>39</v>
      </c>
      <c r="Q21" s="10" t="s">
        <v>39</v>
      </c>
      <c r="R21" s="12" t="s">
        <v>172</v>
      </c>
      <c r="S21" s="12" t="s">
        <v>173</v>
      </c>
      <c r="T21" s="12" t="s">
        <v>174</v>
      </c>
      <c r="U21" s="28" t="s">
        <v>43</v>
      </c>
      <c r="V21" s="18" t="s">
        <v>165</v>
      </c>
      <c r="W21" s="289" t="s">
        <v>175</v>
      </c>
      <c r="X21" s="289" t="s">
        <v>175</v>
      </c>
      <c r="Y21" s="18" t="s">
        <v>167</v>
      </c>
      <c r="Z21" s="333">
        <f t="shared" si="0"/>
        <v>1</v>
      </c>
      <c r="AA21" s="162"/>
      <c r="AB21" s="162"/>
      <c r="AC21" s="162"/>
      <c r="AD21" s="162"/>
      <c r="AE21" s="162"/>
      <c r="AF21" s="162"/>
      <c r="AG21" s="162"/>
      <c r="AH21" s="333">
        <f t="shared" si="1"/>
        <v>1</v>
      </c>
      <c r="AI21" s="162"/>
      <c r="AJ21" s="162"/>
      <c r="AK21" s="162"/>
      <c r="AL21" s="162"/>
      <c r="AM21" s="162"/>
      <c r="AN21" s="162"/>
      <c r="AO21" s="162"/>
      <c r="AP21" s="333">
        <f t="shared" si="2"/>
        <v>1</v>
      </c>
      <c r="AQ21" s="162">
        <v>3</v>
      </c>
      <c r="AR21" s="162">
        <v>3</v>
      </c>
      <c r="AS21" s="152">
        <v>1</v>
      </c>
      <c r="AT21" s="152">
        <v>1</v>
      </c>
      <c r="AU21" s="460" t="s">
        <v>21</v>
      </c>
      <c r="AV21" s="162" t="s">
        <v>1092</v>
      </c>
      <c r="AW21" s="162"/>
      <c r="AX21" s="457"/>
      <c r="AY21" s="142">
        <f>AS21</f>
        <v>1</v>
      </c>
      <c r="AZ21" s="148" t="s">
        <v>21</v>
      </c>
      <c r="BA21" s="333">
        <f t="shared" si="3"/>
        <v>1</v>
      </c>
      <c r="BB21" s="162"/>
      <c r="BC21" s="162"/>
      <c r="BD21" s="162"/>
      <c r="BE21" s="162"/>
      <c r="BF21" s="162"/>
      <c r="BG21" s="162"/>
      <c r="BH21" s="162"/>
      <c r="BI21" s="333">
        <f t="shared" si="4"/>
        <v>1</v>
      </c>
      <c r="BJ21" s="162"/>
      <c r="BK21" s="162"/>
      <c r="BL21" s="162"/>
      <c r="BM21" s="162"/>
      <c r="BN21" s="162"/>
      <c r="BO21" s="162"/>
      <c r="BP21" s="162"/>
      <c r="BQ21" s="333">
        <f t="shared" si="5"/>
        <v>1</v>
      </c>
      <c r="BR21" s="162">
        <v>3</v>
      </c>
      <c r="BS21" s="162">
        <v>3</v>
      </c>
      <c r="BT21" s="152">
        <v>1</v>
      </c>
      <c r="BU21" s="49" t="s">
        <v>43</v>
      </c>
      <c r="BV21" s="50" t="s">
        <v>21</v>
      </c>
      <c r="BW21" s="162" t="s">
        <v>997</v>
      </c>
      <c r="BX21" s="162"/>
      <c r="BY21" s="162"/>
      <c r="BZ21" s="152">
        <f t="shared" si="6"/>
        <v>1</v>
      </c>
      <c r="CA21" s="162" t="str">
        <f t="shared" si="7"/>
        <v>EXCELENTE</v>
      </c>
      <c r="CB21" s="148"/>
      <c r="CC21" s="148"/>
      <c r="CD21" s="148"/>
      <c r="CE21" s="148"/>
      <c r="CF21" s="148"/>
      <c r="CG21" s="148"/>
      <c r="CH21" s="148"/>
      <c r="CI21" s="148"/>
      <c r="CJ21" s="47"/>
      <c r="CK21" s="48"/>
      <c r="CL21" s="48"/>
      <c r="CM21" s="47"/>
      <c r="CN21" s="49"/>
      <c r="CO21" s="50"/>
      <c r="CP21" s="281"/>
      <c r="CQ21" s="282"/>
      <c r="CR21" s="47">
        <v>1</v>
      </c>
      <c r="CS21" s="48">
        <v>48</v>
      </c>
      <c r="CT21" s="48">
        <v>48</v>
      </c>
      <c r="CU21" s="47">
        <f>(12/12)</f>
        <v>1</v>
      </c>
      <c r="CV21" s="49" t="s">
        <v>43</v>
      </c>
      <c r="CW21" s="50" t="s">
        <v>21</v>
      </c>
      <c r="CX21" s="49"/>
      <c r="CY21" s="50"/>
      <c r="CZ21" s="132"/>
      <c r="DA21" s="142">
        <f t="shared" si="8"/>
        <v>1</v>
      </c>
      <c r="DB21" s="133" t="str">
        <f t="shared" si="9"/>
        <v>EXCELENTE</v>
      </c>
      <c r="DC21" s="66" t="s">
        <v>869</v>
      </c>
      <c r="DD21" s="418"/>
      <c r="DE21" s="51"/>
      <c r="DF21" s="47"/>
      <c r="DG21" s="49"/>
      <c r="DH21" s="50"/>
      <c r="DI21" s="62"/>
      <c r="DJ21" s="62"/>
      <c r="DK21" s="47"/>
      <c r="DL21" s="48"/>
      <c r="DM21" s="48"/>
      <c r="DN21" s="47"/>
      <c r="DO21" s="49"/>
      <c r="DP21" s="50"/>
      <c r="DQ21" s="394"/>
      <c r="DR21" s="51"/>
      <c r="DS21" s="47">
        <v>1</v>
      </c>
      <c r="DT21" s="48">
        <v>12</v>
      </c>
      <c r="DU21" s="48">
        <v>12</v>
      </c>
      <c r="DV21" s="47">
        <f>(12/12)</f>
        <v>1</v>
      </c>
      <c r="DW21" s="49" t="s">
        <v>43</v>
      </c>
      <c r="DX21" s="50" t="s">
        <v>21</v>
      </c>
      <c r="DY21" s="394" t="s">
        <v>670</v>
      </c>
      <c r="DZ21" s="51"/>
      <c r="EA21" s="132"/>
      <c r="EB21" s="142">
        <f t="shared" si="10"/>
        <v>1</v>
      </c>
      <c r="EC21" s="411" t="str">
        <f t="shared" si="11"/>
        <v>EXCELENTE</v>
      </c>
    </row>
    <row r="22" spans="1:133" ht="165" x14ac:dyDescent="0.25">
      <c r="A22" s="11">
        <v>15</v>
      </c>
      <c r="B22" s="12" t="s">
        <v>26</v>
      </c>
      <c r="C22" s="13" t="s">
        <v>156</v>
      </c>
      <c r="D22" s="172" t="s">
        <v>157</v>
      </c>
      <c r="E22" s="10" t="s">
        <v>29</v>
      </c>
      <c r="F22" s="12" t="s">
        <v>176</v>
      </c>
      <c r="G22" s="12" t="s">
        <v>177</v>
      </c>
      <c r="H22" s="289" t="s">
        <v>32</v>
      </c>
      <c r="I22" s="289" t="s">
        <v>160</v>
      </c>
      <c r="J22" s="30">
        <v>0.95</v>
      </c>
      <c r="K22" s="289" t="s">
        <v>102</v>
      </c>
      <c r="L22" s="12" t="s">
        <v>178</v>
      </c>
      <c r="M22" s="12" t="s">
        <v>179</v>
      </c>
      <c r="N22" s="289" t="s">
        <v>37</v>
      </c>
      <c r="O22" s="12" t="s">
        <v>180</v>
      </c>
      <c r="P22" s="10" t="s">
        <v>39</v>
      </c>
      <c r="Q22" s="10" t="s">
        <v>39</v>
      </c>
      <c r="R22" s="12" t="s">
        <v>172</v>
      </c>
      <c r="S22" s="12" t="s">
        <v>181</v>
      </c>
      <c r="T22" s="12" t="s">
        <v>182</v>
      </c>
      <c r="U22" s="28" t="s">
        <v>43</v>
      </c>
      <c r="V22" s="18" t="s">
        <v>165</v>
      </c>
      <c r="W22" s="289" t="s">
        <v>183</v>
      </c>
      <c r="X22" s="289" t="s">
        <v>183</v>
      </c>
      <c r="Y22" s="18" t="s">
        <v>167</v>
      </c>
      <c r="Z22" s="333">
        <f t="shared" si="0"/>
        <v>0.95</v>
      </c>
      <c r="AA22" s="162"/>
      <c r="AB22" s="162"/>
      <c r="AC22" s="162"/>
      <c r="AD22" s="162"/>
      <c r="AE22" s="162"/>
      <c r="AF22" s="162"/>
      <c r="AG22" s="162"/>
      <c r="AH22" s="333">
        <f t="shared" si="1"/>
        <v>0.95</v>
      </c>
      <c r="AI22" s="162"/>
      <c r="AJ22" s="162"/>
      <c r="AK22" s="162"/>
      <c r="AL22" s="162"/>
      <c r="AM22" s="162"/>
      <c r="AN22" s="162"/>
      <c r="AO22" s="162"/>
      <c r="AP22" s="333">
        <f t="shared" si="2"/>
        <v>0.95</v>
      </c>
      <c r="AQ22" s="162">
        <v>77</v>
      </c>
      <c r="AR22" s="162">
        <v>77</v>
      </c>
      <c r="AS22" s="152">
        <v>1</v>
      </c>
      <c r="AT22" s="152">
        <v>1</v>
      </c>
      <c r="AU22" s="460" t="s">
        <v>21</v>
      </c>
      <c r="AV22" s="162" t="s">
        <v>998</v>
      </c>
      <c r="AW22" s="162"/>
      <c r="AX22" s="457"/>
      <c r="AY22" s="142">
        <f t="shared" si="12"/>
        <v>1</v>
      </c>
      <c r="AZ22" s="148" t="s">
        <v>21</v>
      </c>
      <c r="BA22" s="333">
        <f t="shared" si="3"/>
        <v>0.95</v>
      </c>
      <c r="BB22" s="162"/>
      <c r="BC22" s="162"/>
      <c r="BD22" s="162"/>
      <c r="BE22" s="162"/>
      <c r="BF22" s="162"/>
      <c r="BG22" s="162"/>
      <c r="BH22" s="162"/>
      <c r="BI22" s="333">
        <f t="shared" si="4"/>
        <v>0.95</v>
      </c>
      <c r="BJ22" s="162"/>
      <c r="BK22" s="162"/>
      <c r="BL22" s="162"/>
      <c r="BM22" s="162"/>
      <c r="BN22" s="162"/>
      <c r="BO22" s="162"/>
      <c r="BP22" s="162"/>
      <c r="BQ22" s="333">
        <f t="shared" si="5"/>
        <v>0.95</v>
      </c>
      <c r="BR22" s="162">
        <v>226</v>
      </c>
      <c r="BS22" s="162">
        <v>226</v>
      </c>
      <c r="BT22" s="152">
        <v>1</v>
      </c>
      <c r="BU22" s="49" t="s">
        <v>43</v>
      </c>
      <c r="BV22" s="50" t="s">
        <v>21</v>
      </c>
      <c r="BW22" s="162" t="s">
        <v>998</v>
      </c>
      <c r="BX22" s="162"/>
      <c r="BY22" s="162"/>
      <c r="BZ22" s="152">
        <f t="shared" si="6"/>
        <v>1</v>
      </c>
      <c r="CA22" s="162" t="str">
        <f t="shared" si="7"/>
        <v>EXCELENTE</v>
      </c>
      <c r="CB22" s="148"/>
      <c r="CC22" s="148"/>
      <c r="CD22" s="148"/>
      <c r="CE22" s="148"/>
      <c r="CF22" s="148"/>
      <c r="CG22" s="148"/>
      <c r="CH22" s="148"/>
      <c r="CI22" s="148"/>
      <c r="CJ22" s="47"/>
      <c r="CK22" s="48"/>
      <c r="CL22" s="48"/>
      <c r="CM22" s="47"/>
      <c r="CN22" s="49"/>
      <c r="CO22" s="50"/>
      <c r="CP22" s="281"/>
      <c r="CQ22" s="282"/>
      <c r="CR22" s="47">
        <v>0.95</v>
      </c>
      <c r="CS22" s="48">
        <v>21</v>
      </c>
      <c r="CT22" s="48">
        <v>21</v>
      </c>
      <c r="CU22" s="47">
        <v>0.95</v>
      </c>
      <c r="CV22" s="49" t="s">
        <v>43</v>
      </c>
      <c r="CW22" s="50" t="s">
        <v>21</v>
      </c>
      <c r="CX22" s="49"/>
      <c r="CY22" s="50"/>
      <c r="CZ22" s="132"/>
      <c r="DA22" s="142">
        <f t="shared" si="8"/>
        <v>0.95</v>
      </c>
      <c r="DB22" s="133" t="s">
        <v>20</v>
      </c>
      <c r="DC22" s="66" t="s">
        <v>870</v>
      </c>
      <c r="DD22" s="418"/>
      <c r="DE22" s="51"/>
      <c r="DF22" s="47"/>
      <c r="DG22" s="49"/>
      <c r="DH22" s="50"/>
      <c r="DI22" s="62"/>
      <c r="DJ22" s="62"/>
      <c r="DK22" s="47"/>
      <c r="DL22" s="48"/>
      <c r="DM22" s="48"/>
      <c r="DN22" s="47"/>
      <c r="DO22" s="49"/>
      <c r="DP22" s="50"/>
      <c r="DQ22" s="394"/>
      <c r="DR22" s="51"/>
      <c r="DS22" s="47">
        <v>0.95</v>
      </c>
      <c r="DT22" s="48">
        <v>150</v>
      </c>
      <c r="DU22" s="48">
        <v>150</v>
      </c>
      <c r="DV22" s="47">
        <v>0.95</v>
      </c>
      <c r="DW22" s="49" t="s">
        <v>43</v>
      </c>
      <c r="DX22" s="50" t="s">
        <v>21</v>
      </c>
      <c r="DY22" s="394" t="s">
        <v>671</v>
      </c>
      <c r="DZ22" s="51"/>
      <c r="EA22" s="132"/>
      <c r="EB22" s="142">
        <f t="shared" si="10"/>
        <v>0.95</v>
      </c>
      <c r="EC22" s="411" t="str">
        <f t="shared" si="11"/>
        <v>EXCELENTE</v>
      </c>
    </row>
    <row r="23" spans="1:133" ht="75" customHeight="1" x14ac:dyDescent="0.25">
      <c r="A23" s="11">
        <v>16</v>
      </c>
      <c r="B23" s="12" t="s">
        <v>26</v>
      </c>
      <c r="C23" s="13" t="s">
        <v>156</v>
      </c>
      <c r="D23" s="172" t="s">
        <v>157</v>
      </c>
      <c r="E23" s="10" t="s">
        <v>29</v>
      </c>
      <c r="F23" s="12" t="s">
        <v>184</v>
      </c>
      <c r="G23" s="24" t="s">
        <v>185</v>
      </c>
      <c r="H23" s="289" t="s">
        <v>186</v>
      </c>
      <c r="I23" s="289" t="s">
        <v>160</v>
      </c>
      <c r="J23" s="24">
        <v>4</v>
      </c>
      <c r="K23" s="289" t="s">
        <v>114</v>
      </c>
      <c r="L23" s="24" t="s">
        <v>178</v>
      </c>
      <c r="M23" s="12" t="s">
        <v>187</v>
      </c>
      <c r="N23" s="289" t="s">
        <v>37</v>
      </c>
      <c r="O23" s="24" t="s">
        <v>188</v>
      </c>
      <c r="P23" s="10" t="s">
        <v>39</v>
      </c>
      <c r="Q23" s="10" t="s">
        <v>39</v>
      </c>
      <c r="R23" s="24" t="s">
        <v>189</v>
      </c>
      <c r="S23" s="24" t="s">
        <v>190</v>
      </c>
      <c r="T23" s="24" t="s">
        <v>191</v>
      </c>
      <c r="U23" s="24" t="s">
        <v>192</v>
      </c>
      <c r="V23" s="18" t="s">
        <v>165</v>
      </c>
      <c r="W23" s="289" t="s">
        <v>183</v>
      </c>
      <c r="X23" s="289" t="s">
        <v>183</v>
      </c>
      <c r="Y23" s="18" t="s">
        <v>167</v>
      </c>
      <c r="Z23" s="334">
        <f t="shared" si="0"/>
        <v>4</v>
      </c>
      <c r="AA23" s="162">
        <v>4</v>
      </c>
      <c r="AB23" s="162">
        <v>4</v>
      </c>
      <c r="AC23" s="162">
        <v>4</v>
      </c>
      <c r="AD23" s="24" t="s">
        <v>191</v>
      </c>
      <c r="AE23" s="162" t="s">
        <v>20</v>
      </c>
      <c r="AF23" s="162" t="s">
        <v>1093</v>
      </c>
      <c r="AG23" s="162"/>
      <c r="AH23" s="334">
        <f t="shared" si="1"/>
        <v>4</v>
      </c>
      <c r="AI23" s="162"/>
      <c r="AJ23" s="162"/>
      <c r="AK23" s="162"/>
      <c r="AL23" s="162"/>
      <c r="AM23" s="162"/>
      <c r="AN23" s="162"/>
      <c r="AO23" s="162"/>
      <c r="AP23" s="334">
        <f t="shared" si="2"/>
        <v>4</v>
      </c>
      <c r="AQ23" s="162">
        <v>0</v>
      </c>
      <c r="AR23" s="162">
        <v>0</v>
      </c>
      <c r="AS23" s="162">
        <v>0</v>
      </c>
      <c r="AT23" s="24" t="s">
        <v>192</v>
      </c>
      <c r="AU23" s="460" t="s">
        <v>21</v>
      </c>
      <c r="AV23" s="162" t="s">
        <v>1094</v>
      </c>
      <c r="AW23" s="162"/>
      <c r="AX23" s="461">
        <f>AVERAGE(AC23,AR23)</f>
        <v>2</v>
      </c>
      <c r="AY23" s="136">
        <f>AX23</f>
        <v>2</v>
      </c>
      <c r="AZ23" s="148" t="s">
        <v>21</v>
      </c>
      <c r="BA23" s="334">
        <f t="shared" si="3"/>
        <v>4</v>
      </c>
      <c r="BB23" s="162"/>
      <c r="BC23" s="162"/>
      <c r="BD23" s="162"/>
      <c r="BE23" s="162"/>
      <c r="BF23" s="162"/>
      <c r="BG23" s="162"/>
      <c r="BH23" s="162"/>
      <c r="BI23" s="339">
        <f t="shared" si="4"/>
        <v>4</v>
      </c>
      <c r="BJ23" s="162" t="s">
        <v>698</v>
      </c>
      <c r="BK23" s="162" t="s">
        <v>698</v>
      </c>
      <c r="BL23" s="162">
        <v>4</v>
      </c>
      <c r="BM23" s="389" t="s">
        <v>191</v>
      </c>
      <c r="BN23" s="390" t="s">
        <v>20</v>
      </c>
      <c r="BO23" s="162" t="s">
        <v>1000</v>
      </c>
      <c r="BP23" s="162"/>
      <c r="BQ23" s="339">
        <f t="shared" si="5"/>
        <v>4</v>
      </c>
      <c r="BR23" s="162"/>
      <c r="BS23" s="162"/>
      <c r="BT23" s="162"/>
      <c r="BU23" s="162"/>
      <c r="BV23" s="162"/>
      <c r="BW23" s="162"/>
      <c r="BX23" s="162"/>
      <c r="BY23" s="162">
        <f>BL23</f>
        <v>4</v>
      </c>
      <c r="BZ23" s="162">
        <f>BY23</f>
        <v>4</v>
      </c>
      <c r="CA23" s="162" t="s">
        <v>20</v>
      </c>
      <c r="CB23" s="148"/>
      <c r="CC23" s="148"/>
      <c r="CD23" s="148"/>
      <c r="CE23" s="148"/>
      <c r="CF23" s="148"/>
      <c r="CG23" s="148"/>
      <c r="CH23" s="148"/>
      <c r="CI23" s="148"/>
      <c r="CJ23" s="47" t="s">
        <v>871</v>
      </c>
      <c r="CK23" s="48">
        <v>0</v>
      </c>
      <c r="CL23" s="48">
        <v>0</v>
      </c>
      <c r="CM23" s="48">
        <v>0</v>
      </c>
      <c r="CN23" s="49" t="s">
        <v>192</v>
      </c>
      <c r="CO23" s="50" t="s">
        <v>21</v>
      </c>
      <c r="CP23" s="281" t="s">
        <v>872</v>
      </c>
      <c r="CQ23" s="282"/>
      <c r="CR23" s="283"/>
      <c r="CS23" s="51"/>
      <c r="CT23" s="47"/>
      <c r="CU23" s="48"/>
      <c r="CV23" s="48"/>
      <c r="CW23" s="47"/>
      <c r="CX23" s="49"/>
      <c r="CY23" s="50"/>
      <c r="CZ23" s="136"/>
      <c r="DA23" s="136">
        <f>CM23</f>
        <v>0</v>
      </c>
      <c r="DB23" s="133" t="str">
        <f>CO23</f>
        <v>EXCELENTE</v>
      </c>
      <c r="DC23" s="66"/>
      <c r="DD23" s="418"/>
      <c r="DE23" s="51"/>
      <c r="DF23" s="47"/>
      <c r="DG23" s="49"/>
      <c r="DH23" s="50"/>
      <c r="DI23" s="62"/>
      <c r="DJ23" s="62"/>
      <c r="DK23" s="48">
        <v>4</v>
      </c>
      <c r="DL23" s="48">
        <v>1</v>
      </c>
      <c r="DM23" s="48">
        <v>1</v>
      </c>
      <c r="DN23" s="130">
        <v>1</v>
      </c>
      <c r="DO23" s="49" t="s">
        <v>192</v>
      </c>
      <c r="DP23" s="50" t="s">
        <v>21</v>
      </c>
      <c r="DQ23" s="394" t="s">
        <v>672</v>
      </c>
      <c r="DR23" s="51"/>
      <c r="DS23" s="47"/>
      <c r="DT23" s="48"/>
      <c r="DU23" s="48"/>
      <c r="DV23" s="47"/>
      <c r="DW23" s="49"/>
      <c r="DX23" s="50"/>
      <c r="DY23" s="394"/>
      <c r="DZ23" s="51"/>
      <c r="EA23" s="136"/>
      <c r="EB23" s="132">
        <f>DN23</f>
        <v>1</v>
      </c>
      <c r="EC23" s="411" t="str">
        <f>DP23</f>
        <v>EXCELENTE</v>
      </c>
    </row>
    <row r="24" spans="1:133" ht="165" x14ac:dyDescent="0.25">
      <c r="A24" s="11">
        <v>17</v>
      </c>
      <c r="B24" s="12" t="s">
        <v>26</v>
      </c>
      <c r="C24" s="13" t="s">
        <v>156</v>
      </c>
      <c r="D24" s="172" t="s">
        <v>157</v>
      </c>
      <c r="E24" s="10" t="s">
        <v>71</v>
      </c>
      <c r="F24" s="24" t="s">
        <v>193</v>
      </c>
      <c r="G24" s="31" t="s">
        <v>194</v>
      </c>
      <c r="H24" s="289" t="s">
        <v>32</v>
      </c>
      <c r="I24" s="289" t="s">
        <v>160</v>
      </c>
      <c r="J24" s="30">
        <v>1</v>
      </c>
      <c r="K24" s="289" t="s">
        <v>114</v>
      </c>
      <c r="L24" s="24" t="s">
        <v>178</v>
      </c>
      <c r="M24" s="24" t="s">
        <v>195</v>
      </c>
      <c r="N24" s="289" t="s">
        <v>37</v>
      </c>
      <c r="O24" s="24" t="s">
        <v>196</v>
      </c>
      <c r="P24" s="10" t="s">
        <v>39</v>
      </c>
      <c r="Q24" s="10" t="s">
        <v>39</v>
      </c>
      <c r="R24" s="24" t="s">
        <v>197</v>
      </c>
      <c r="S24" s="24" t="s">
        <v>198</v>
      </c>
      <c r="T24" s="32">
        <v>1</v>
      </c>
      <c r="U24" s="32">
        <v>1</v>
      </c>
      <c r="V24" s="18" t="s">
        <v>165</v>
      </c>
      <c r="W24" s="18" t="s">
        <v>165</v>
      </c>
      <c r="X24" s="18" t="s">
        <v>165</v>
      </c>
      <c r="Y24" s="18" t="s">
        <v>167</v>
      </c>
      <c r="Z24" s="333">
        <f t="shared" si="0"/>
        <v>1</v>
      </c>
      <c r="AA24" s="162"/>
      <c r="AB24" s="162"/>
      <c r="AC24" s="162"/>
      <c r="AD24" s="162"/>
      <c r="AE24" s="162"/>
      <c r="AF24" s="162"/>
      <c r="AG24" s="162"/>
      <c r="AH24" s="333">
        <f t="shared" si="1"/>
        <v>1</v>
      </c>
      <c r="AI24" s="162"/>
      <c r="AJ24" s="162"/>
      <c r="AK24" s="162"/>
      <c r="AL24" s="162"/>
      <c r="AM24" s="162"/>
      <c r="AN24" s="162"/>
      <c r="AO24" s="162"/>
      <c r="AP24" s="333">
        <f t="shared" si="2"/>
        <v>1</v>
      </c>
      <c r="AQ24" s="162">
        <v>61</v>
      </c>
      <c r="AR24" s="162">
        <v>61</v>
      </c>
      <c r="AS24" s="152">
        <v>1</v>
      </c>
      <c r="AT24" s="152">
        <v>1</v>
      </c>
      <c r="AU24" s="460" t="s">
        <v>21</v>
      </c>
      <c r="AV24" s="162" t="s">
        <v>1095</v>
      </c>
      <c r="AW24" s="162"/>
      <c r="AX24" s="457"/>
      <c r="AY24" s="142">
        <f>AS24</f>
        <v>1</v>
      </c>
      <c r="AZ24" s="148" t="s">
        <v>21</v>
      </c>
      <c r="BA24" s="333">
        <f t="shared" si="3"/>
        <v>1</v>
      </c>
      <c r="BB24" s="162"/>
      <c r="BC24" s="162"/>
      <c r="BD24" s="162"/>
      <c r="BE24" s="162"/>
      <c r="BF24" s="162"/>
      <c r="BG24" s="162"/>
      <c r="BH24" s="162"/>
      <c r="BI24" s="333">
        <f t="shared" si="4"/>
        <v>1</v>
      </c>
      <c r="BJ24" s="162"/>
      <c r="BK24" s="162"/>
      <c r="BL24" s="162"/>
      <c r="BM24" s="162"/>
      <c r="BN24" s="162"/>
      <c r="BO24" s="162"/>
      <c r="BP24" s="162"/>
      <c r="BQ24" s="333">
        <f t="shared" si="5"/>
        <v>1</v>
      </c>
      <c r="BR24" s="162">
        <v>83</v>
      </c>
      <c r="BS24" s="162">
        <v>83</v>
      </c>
      <c r="BT24" s="152">
        <v>1</v>
      </c>
      <c r="BU24" s="49" t="s">
        <v>43</v>
      </c>
      <c r="BV24" s="50" t="s">
        <v>21</v>
      </c>
      <c r="BW24" s="162" t="s">
        <v>999</v>
      </c>
      <c r="BX24" s="162"/>
      <c r="BY24" s="162"/>
      <c r="BZ24" s="152">
        <f>BT24</f>
        <v>1</v>
      </c>
      <c r="CA24" s="162" t="str">
        <f>BV24</f>
        <v>EXCELENTE</v>
      </c>
      <c r="CB24" s="148"/>
      <c r="CC24" s="148"/>
      <c r="CD24" s="148"/>
      <c r="CE24" s="148"/>
      <c r="CF24" s="148"/>
      <c r="CG24" s="148"/>
      <c r="CH24" s="148"/>
      <c r="CI24" s="148"/>
      <c r="CJ24" s="47"/>
      <c r="CK24" s="48"/>
      <c r="CL24" s="48"/>
      <c r="CM24" s="47"/>
      <c r="CN24" s="49"/>
      <c r="CO24" s="50"/>
      <c r="CP24" s="281"/>
      <c r="CQ24" s="282"/>
      <c r="CR24" s="47">
        <v>1</v>
      </c>
      <c r="CS24" s="48">
        <v>91</v>
      </c>
      <c r="CT24" s="48">
        <v>91</v>
      </c>
      <c r="CU24" s="47">
        <f>(84/84)</f>
        <v>1</v>
      </c>
      <c r="CV24" s="49" t="s">
        <v>43</v>
      </c>
      <c r="CW24" s="50" t="s">
        <v>21</v>
      </c>
      <c r="CX24" s="49"/>
      <c r="CY24" s="50"/>
      <c r="CZ24" s="132"/>
      <c r="DA24" s="142">
        <f>CU24</f>
        <v>1</v>
      </c>
      <c r="DB24" s="133" t="str">
        <f>CW24</f>
        <v>EXCELENTE</v>
      </c>
      <c r="DC24" s="66" t="s">
        <v>873</v>
      </c>
      <c r="DD24" s="418"/>
      <c r="DE24" s="51"/>
      <c r="DF24" s="47"/>
      <c r="DG24" s="49"/>
      <c r="DH24" s="50"/>
      <c r="DI24" s="62"/>
      <c r="DJ24" s="62"/>
      <c r="DK24" s="47"/>
      <c r="DL24" s="48"/>
      <c r="DM24" s="48"/>
      <c r="DN24" s="47"/>
      <c r="DO24" s="49"/>
      <c r="DP24" s="50"/>
      <c r="DQ24" s="394"/>
      <c r="DR24" s="51"/>
      <c r="DS24" s="47">
        <v>1</v>
      </c>
      <c r="DT24" s="48">
        <v>84</v>
      </c>
      <c r="DU24" s="48">
        <v>84</v>
      </c>
      <c r="DV24" s="47">
        <f>(84/84)</f>
        <v>1</v>
      </c>
      <c r="DW24" s="49" t="s">
        <v>43</v>
      </c>
      <c r="DX24" s="50" t="s">
        <v>21</v>
      </c>
      <c r="DY24" s="394" t="s">
        <v>673</v>
      </c>
      <c r="DZ24" s="51"/>
      <c r="EA24" s="132"/>
      <c r="EB24" s="142">
        <f>DV24</f>
        <v>1</v>
      </c>
      <c r="EC24" s="411" t="str">
        <f>DX24</f>
        <v>EXCELENTE</v>
      </c>
    </row>
    <row r="25" spans="1:133" ht="60" x14ac:dyDescent="0.25">
      <c r="A25" s="11">
        <v>18</v>
      </c>
      <c r="B25" s="33" t="s">
        <v>199</v>
      </c>
      <c r="C25" s="13" t="s">
        <v>200</v>
      </c>
      <c r="D25" s="170" t="s">
        <v>201</v>
      </c>
      <c r="E25" s="19" t="s">
        <v>29</v>
      </c>
      <c r="F25" s="34" t="s">
        <v>202</v>
      </c>
      <c r="G25" s="14" t="s">
        <v>203</v>
      </c>
      <c r="H25" s="10" t="s">
        <v>204</v>
      </c>
      <c r="I25" s="289" t="s">
        <v>205</v>
      </c>
      <c r="J25" s="26">
        <v>1</v>
      </c>
      <c r="K25" s="289" t="s">
        <v>206</v>
      </c>
      <c r="L25" s="10" t="s">
        <v>35</v>
      </c>
      <c r="M25" s="12" t="s">
        <v>207</v>
      </c>
      <c r="N25" s="10" t="s">
        <v>37</v>
      </c>
      <c r="O25" s="12" t="s">
        <v>208</v>
      </c>
      <c r="P25" s="10" t="s">
        <v>39</v>
      </c>
      <c r="Q25" s="10" t="s">
        <v>39</v>
      </c>
      <c r="R25" s="35" t="s">
        <v>209</v>
      </c>
      <c r="S25" s="21" t="s">
        <v>210</v>
      </c>
      <c r="T25" s="21" t="s">
        <v>174</v>
      </c>
      <c r="U25" s="28" t="s">
        <v>211</v>
      </c>
      <c r="V25" s="18" t="s">
        <v>200</v>
      </c>
      <c r="W25" s="18" t="s">
        <v>212</v>
      </c>
      <c r="X25" s="18" t="s">
        <v>212</v>
      </c>
      <c r="Y25" s="18" t="s">
        <v>200</v>
      </c>
      <c r="Z25" s="333">
        <f t="shared" si="0"/>
        <v>1</v>
      </c>
      <c r="AA25" s="162">
        <v>68</v>
      </c>
      <c r="AB25" s="162">
        <v>68</v>
      </c>
      <c r="AC25" s="376">
        <f>+AA25/AB25</f>
        <v>1</v>
      </c>
      <c r="AD25" s="162"/>
      <c r="AE25" s="162"/>
      <c r="AF25" s="378" t="s">
        <v>1096</v>
      </c>
      <c r="AG25" s="162"/>
      <c r="AH25" s="333">
        <f t="shared" si="1"/>
        <v>1</v>
      </c>
      <c r="AI25" s="162">
        <v>48</v>
      </c>
      <c r="AJ25" s="162">
        <v>48</v>
      </c>
      <c r="AK25" s="376">
        <f>+AI25/AJ25</f>
        <v>1</v>
      </c>
      <c r="AL25" s="162"/>
      <c r="AM25" s="162"/>
      <c r="AN25" s="378" t="s">
        <v>1097</v>
      </c>
      <c r="AO25" s="162"/>
      <c r="AP25" s="333">
        <f t="shared" si="2"/>
        <v>1</v>
      </c>
      <c r="AQ25" s="162">
        <v>39</v>
      </c>
      <c r="AR25" s="162">
        <v>39</v>
      </c>
      <c r="AS25" s="376">
        <f>+AQ25/AR25</f>
        <v>1</v>
      </c>
      <c r="AT25" s="162"/>
      <c r="AU25" s="162"/>
      <c r="AV25" s="378" t="s">
        <v>1098</v>
      </c>
      <c r="AW25" s="162"/>
      <c r="AX25" s="459">
        <f t="shared" ref="AX25:AX30" si="13">AVERAGE(AC25,AK25,AS25)</f>
        <v>1</v>
      </c>
      <c r="AY25" s="142">
        <f>AX25</f>
        <v>1</v>
      </c>
      <c r="AZ25" s="148" t="s">
        <v>21</v>
      </c>
      <c r="BA25" s="333">
        <f t="shared" si="3"/>
        <v>1</v>
      </c>
      <c r="BB25" s="162">
        <v>63</v>
      </c>
      <c r="BC25" s="162">
        <v>63</v>
      </c>
      <c r="BD25" s="376">
        <f t="shared" ref="BD25:BD30" si="14">+BB25/BC25</f>
        <v>1</v>
      </c>
      <c r="BE25" s="377"/>
      <c r="BF25" s="378" t="s">
        <v>21</v>
      </c>
      <c r="BG25" s="378" t="s">
        <v>952</v>
      </c>
      <c r="BH25" s="162"/>
      <c r="BI25" s="333">
        <f t="shared" si="4"/>
        <v>1</v>
      </c>
      <c r="BJ25" s="162">
        <v>49</v>
      </c>
      <c r="BK25" s="162">
        <v>49</v>
      </c>
      <c r="BL25" s="376">
        <f t="shared" ref="BL25:BL30" si="15">+BJ25/BK25</f>
        <v>1</v>
      </c>
      <c r="BM25" s="162"/>
      <c r="BN25" s="379" t="s">
        <v>21</v>
      </c>
      <c r="BO25" s="378" t="s">
        <v>953</v>
      </c>
      <c r="BP25" s="162"/>
      <c r="BQ25" s="333">
        <f t="shared" si="5"/>
        <v>1</v>
      </c>
      <c r="BR25" s="162">
        <v>47</v>
      </c>
      <c r="BS25" s="162">
        <v>47</v>
      </c>
      <c r="BT25" s="376">
        <f t="shared" ref="BT25:BT30" si="16">+BR25/BS25</f>
        <v>1</v>
      </c>
      <c r="BU25" s="162"/>
      <c r="BV25" s="378" t="s">
        <v>21</v>
      </c>
      <c r="BW25" s="162"/>
      <c r="BX25" s="162"/>
      <c r="BY25" s="131">
        <f t="shared" ref="BY25:BY30" si="17">AVERAGE(BD25,BL25,BT25)</f>
        <v>1</v>
      </c>
      <c r="BZ25" s="399">
        <f t="shared" ref="BZ25:BZ30" si="18">BY25</f>
        <v>1</v>
      </c>
      <c r="CA25" s="162" t="s">
        <v>21</v>
      </c>
      <c r="CB25" s="171">
        <f>$J$25</f>
        <v>1</v>
      </c>
      <c r="CC25" s="148">
        <v>63</v>
      </c>
      <c r="CD25" s="148">
        <v>63</v>
      </c>
      <c r="CE25" s="180">
        <f t="shared" ref="CE25:CE30" si="19">+CC25/CD25</f>
        <v>1</v>
      </c>
      <c r="CF25" s="148" t="s">
        <v>659</v>
      </c>
      <c r="CG25" s="148" t="s">
        <v>21</v>
      </c>
      <c r="CH25" s="181" t="s">
        <v>824</v>
      </c>
      <c r="CI25" s="148"/>
      <c r="CJ25" s="171">
        <f>$J$25</f>
        <v>1</v>
      </c>
      <c r="CK25" s="148">
        <v>49</v>
      </c>
      <c r="CL25" s="148">
        <v>49</v>
      </c>
      <c r="CM25" s="180">
        <f t="shared" ref="CM25:CM30" si="20">+CK25/CL25</f>
        <v>1</v>
      </c>
      <c r="CN25" s="148" t="s">
        <v>659</v>
      </c>
      <c r="CO25" s="148" t="s">
        <v>21</v>
      </c>
      <c r="CP25" s="181" t="s">
        <v>825</v>
      </c>
      <c r="CQ25" s="148"/>
      <c r="CR25" s="171">
        <f>$J$25</f>
        <v>1</v>
      </c>
      <c r="CS25" s="148">
        <v>42</v>
      </c>
      <c r="CT25" s="148">
        <v>42</v>
      </c>
      <c r="CU25" s="180">
        <f>+CS25/CT25</f>
        <v>1</v>
      </c>
      <c r="CV25" s="148" t="s">
        <v>659</v>
      </c>
      <c r="CW25" s="148" t="s">
        <v>21</v>
      </c>
      <c r="CX25" s="181" t="s">
        <v>826</v>
      </c>
      <c r="CY25" s="148"/>
      <c r="CZ25" s="131">
        <f t="shared" ref="CZ25:CZ30" si="21">AVERAGE(CE25,CM25,CU25)</f>
        <v>1</v>
      </c>
      <c r="DA25" s="142">
        <f t="shared" ref="DA25:DA30" si="22">CZ25</f>
        <v>1</v>
      </c>
      <c r="DB25" s="132" t="s">
        <v>21</v>
      </c>
      <c r="DC25" s="47">
        <v>1</v>
      </c>
      <c r="DD25" s="48">
        <v>67</v>
      </c>
      <c r="DE25" s="48">
        <v>67</v>
      </c>
      <c r="DF25" s="47">
        <f t="shared" ref="DF25:DF30" si="23">+DD25/DE25</f>
        <v>1</v>
      </c>
      <c r="DG25" s="49"/>
      <c r="DH25" s="50" t="s">
        <v>674</v>
      </c>
      <c r="DI25" s="394" t="s">
        <v>675</v>
      </c>
      <c r="DJ25" s="51" t="s">
        <v>198</v>
      </c>
      <c r="DK25" s="47">
        <v>1</v>
      </c>
      <c r="DL25" s="48">
        <v>67</v>
      </c>
      <c r="DM25" s="48">
        <v>67</v>
      </c>
      <c r="DN25" s="47">
        <f t="shared" ref="DN25:DN30" si="24">+DL25/DM25</f>
        <v>1</v>
      </c>
      <c r="DO25" s="49"/>
      <c r="DP25" s="50" t="s">
        <v>674</v>
      </c>
      <c r="DQ25" s="394" t="s">
        <v>676</v>
      </c>
      <c r="DR25" s="51" t="s">
        <v>198</v>
      </c>
      <c r="DS25" s="47">
        <v>1</v>
      </c>
      <c r="DT25" s="48">
        <v>52</v>
      </c>
      <c r="DU25" s="48">
        <v>52</v>
      </c>
      <c r="DV25" s="47">
        <f t="shared" ref="DV25:DV30" si="25">+DT25/DU25</f>
        <v>1</v>
      </c>
      <c r="DW25" s="49"/>
      <c r="DX25" s="50" t="s">
        <v>21</v>
      </c>
      <c r="DY25" s="394" t="s">
        <v>677</v>
      </c>
      <c r="DZ25" s="51" t="s">
        <v>198</v>
      </c>
      <c r="EA25" s="131">
        <f t="shared" ref="EA25:EA30" si="26">AVERAGE(DF25,DN25,DV25)</f>
        <v>1</v>
      </c>
      <c r="EB25" s="142">
        <f t="shared" ref="EB25:EB30" si="27">EA25</f>
        <v>1</v>
      </c>
      <c r="EC25" s="413" t="s">
        <v>21</v>
      </c>
    </row>
    <row r="26" spans="1:133" ht="60" x14ac:dyDescent="0.25">
      <c r="A26" s="11">
        <v>19</v>
      </c>
      <c r="B26" s="33" t="s">
        <v>199</v>
      </c>
      <c r="C26" s="13" t="s">
        <v>200</v>
      </c>
      <c r="D26" s="170" t="s">
        <v>201</v>
      </c>
      <c r="E26" s="19" t="s">
        <v>29</v>
      </c>
      <c r="F26" s="34" t="s">
        <v>213</v>
      </c>
      <c r="G26" s="12" t="s">
        <v>214</v>
      </c>
      <c r="H26" s="10" t="s">
        <v>204</v>
      </c>
      <c r="I26" s="289" t="s">
        <v>205</v>
      </c>
      <c r="J26" s="26">
        <v>1</v>
      </c>
      <c r="K26" s="289" t="s">
        <v>206</v>
      </c>
      <c r="L26" s="10" t="s">
        <v>35</v>
      </c>
      <c r="M26" s="12" t="s">
        <v>215</v>
      </c>
      <c r="N26" s="10" t="s">
        <v>37</v>
      </c>
      <c r="O26" s="12" t="s">
        <v>208</v>
      </c>
      <c r="P26" s="10" t="s">
        <v>39</v>
      </c>
      <c r="Q26" s="10" t="s">
        <v>39</v>
      </c>
      <c r="R26" s="35" t="s">
        <v>209</v>
      </c>
      <c r="S26" s="21" t="s">
        <v>210</v>
      </c>
      <c r="T26" s="21" t="s">
        <v>174</v>
      </c>
      <c r="U26" s="28" t="s">
        <v>211</v>
      </c>
      <c r="V26" s="18" t="s">
        <v>200</v>
      </c>
      <c r="W26" s="18" t="s">
        <v>212</v>
      </c>
      <c r="X26" s="18" t="s">
        <v>212</v>
      </c>
      <c r="Y26" s="18" t="s">
        <v>200</v>
      </c>
      <c r="Z26" s="333">
        <f t="shared" si="0"/>
        <v>1</v>
      </c>
      <c r="AA26" s="162">
        <v>16</v>
      </c>
      <c r="AB26" s="162">
        <v>16</v>
      </c>
      <c r="AC26" s="376">
        <f t="shared" ref="AC26:AC30" si="28">+AA26/AB26</f>
        <v>1</v>
      </c>
      <c r="AD26" s="162"/>
      <c r="AE26" s="162"/>
      <c r="AF26" s="379" t="s">
        <v>1099</v>
      </c>
      <c r="AG26" s="162"/>
      <c r="AH26" s="333">
        <f t="shared" si="1"/>
        <v>1</v>
      </c>
      <c r="AI26" s="162">
        <v>18</v>
      </c>
      <c r="AJ26" s="162">
        <v>18</v>
      </c>
      <c r="AK26" s="376">
        <f t="shared" ref="AK26:AK30" si="29">+AI26/AJ26</f>
        <v>1</v>
      </c>
      <c r="AL26" s="162"/>
      <c r="AM26" s="162"/>
      <c r="AN26" s="379" t="s">
        <v>955</v>
      </c>
      <c r="AO26" s="162"/>
      <c r="AP26" s="333">
        <f t="shared" si="2"/>
        <v>1</v>
      </c>
      <c r="AQ26" s="162">
        <v>29</v>
      </c>
      <c r="AR26" s="162">
        <v>29</v>
      </c>
      <c r="AS26" s="376">
        <f t="shared" ref="AS26:AS33" si="30">+AQ26/AR26</f>
        <v>1</v>
      </c>
      <c r="AT26" s="162"/>
      <c r="AU26" s="162"/>
      <c r="AV26" s="379" t="s">
        <v>1100</v>
      </c>
      <c r="AW26" s="162"/>
      <c r="AX26" s="459">
        <f t="shared" si="13"/>
        <v>1</v>
      </c>
      <c r="AY26" s="142">
        <f t="shared" ref="AY26:AY30" si="31">AX26</f>
        <v>1</v>
      </c>
      <c r="AZ26" s="148" t="s">
        <v>21</v>
      </c>
      <c r="BA26" s="333">
        <f t="shared" si="3"/>
        <v>1</v>
      </c>
      <c r="BB26" s="162">
        <v>30</v>
      </c>
      <c r="BC26" s="162">
        <v>30</v>
      </c>
      <c r="BD26" s="376">
        <f t="shared" si="14"/>
        <v>1</v>
      </c>
      <c r="BE26" s="378"/>
      <c r="BF26" s="378" t="s">
        <v>21</v>
      </c>
      <c r="BG26" s="379" t="s">
        <v>954</v>
      </c>
      <c r="BH26" s="162"/>
      <c r="BI26" s="333">
        <f t="shared" si="4"/>
        <v>1</v>
      </c>
      <c r="BJ26" s="162">
        <v>18</v>
      </c>
      <c r="BK26" s="162">
        <v>18</v>
      </c>
      <c r="BL26" s="376">
        <f t="shared" si="15"/>
        <v>1</v>
      </c>
      <c r="BM26" s="162"/>
      <c r="BN26" s="379" t="s">
        <v>21</v>
      </c>
      <c r="BO26" s="379" t="s">
        <v>955</v>
      </c>
      <c r="BP26" s="162"/>
      <c r="BQ26" s="333">
        <f t="shared" si="5"/>
        <v>1</v>
      </c>
      <c r="BR26" s="162">
        <v>18</v>
      </c>
      <c r="BS26" s="162">
        <v>18</v>
      </c>
      <c r="BT26" s="376">
        <f t="shared" si="16"/>
        <v>1</v>
      </c>
      <c r="BU26" s="162"/>
      <c r="BV26" s="378" t="s">
        <v>21</v>
      </c>
      <c r="BW26" s="162"/>
      <c r="BX26" s="162"/>
      <c r="BY26" s="131">
        <f t="shared" si="17"/>
        <v>1</v>
      </c>
      <c r="BZ26" s="399">
        <f t="shared" si="18"/>
        <v>1</v>
      </c>
      <c r="CA26" s="162" t="s">
        <v>21</v>
      </c>
      <c r="CB26" s="171">
        <f t="shared" ref="CB26:CB33" si="32">$J$25</f>
        <v>1</v>
      </c>
      <c r="CC26" s="148">
        <v>15</v>
      </c>
      <c r="CD26" s="148">
        <v>15</v>
      </c>
      <c r="CE26" s="180">
        <f t="shared" si="19"/>
        <v>1</v>
      </c>
      <c r="CF26" s="148" t="s">
        <v>659</v>
      </c>
      <c r="CG26" s="148" t="s">
        <v>21</v>
      </c>
      <c r="CH26" s="181" t="s">
        <v>827</v>
      </c>
      <c r="CI26" s="148"/>
      <c r="CJ26" s="171">
        <f t="shared" ref="CJ26:CJ33" si="33">$J$25</f>
        <v>1</v>
      </c>
      <c r="CK26" s="148">
        <v>15</v>
      </c>
      <c r="CL26" s="148">
        <v>15</v>
      </c>
      <c r="CM26" s="180">
        <f t="shared" si="20"/>
        <v>1</v>
      </c>
      <c r="CN26" s="148" t="s">
        <v>659</v>
      </c>
      <c r="CO26" s="148" t="s">
        <v>21</v>
      </c>
      <c r="CP26" s="181" t="s">
        <v>827</v>
      </c>
      <c r="CQ26" s="148"/>
      <c r="CR26" s="171">
        <f t="shared" ref="CR26:CR33" si="34">$J$25</f>
        <v>1</v>
      </c>
      <c r="CS26" s="148">
        <v>14</v>
      </c>
      <c r="CT26" s="148">
        <v>14</v>
      </c>
      <c r="CU26" s="180">
        <f>+CS26/CT26</f>
        <v>1</v>
      </c>
      <c r="CV26" s="148" t="s">
        <v>659</v>
      </c>
      <c r="CW26" s="148" t="s">
        <v>21</v>
      </c>
      <c r="CX26" s="181" t="s">
        <v>679</v>
      </c>
      <c r="CY26" s="148"/>
      <c r="CZ26" s="131">
        <f t="shared" si="21"/>
        <v>1</v>
      </c>
      <c r="DA26" s="142">
        <f t="shared" si="22"/>
        <v>1</v>
      </c>
      <c r="DB26" s="132" t="s">
        <v>21</v>
      </c>
      <c r="DC26" s="47">
        <v>1</v>
      </c>
      <c r="DD26" s="48">
        <v>24</v>
      </c>
      <c r="DE26" s="48">
        <v>24</v>
      </c>
      <c r="DF26" s="47">
        <f t="shared" si="23"/>
        <v>1</v>
      </c>
      <c r="DG26" s="49"/>
      <c r="DH26" s="50" t="s">
        <v>674</v>
      </c>
      <c r="DI26" s="394" t="s">
        <v>678</v>
      </c>
      <c r="DJ26" s="51" t="s">
        <v>198</v>
      </c>
      <c r="DK26" s="47">
        <v>1</v>
      </c>
      <c r="DL26" s="48">
        <v>14</v>
      </c>
      <c r="DM26" s="48">
        <v>14</v>
      </c>
      <c r="DN26" s="47">
        <f t="shared" si="24"/>
        <v>1</v>
      </c>
      <c r="DO26" s="49"/>
      <c r="DP26" s="50" t="s">
        <v>674</v>
      </c>
      <c r="DQ26" s="394" t="s">
        <v>679</v>
      </c>
      <c r="DR26" s="51" t="s">
        <v>198</v>
      </c>
      <c r="DS26" s="47">
        <v>1</v>
      </c>
      <c r="DT26" s="48">
        <v>22</v>
      </c>
      <c r="DU26" s="48">
        <v>22</v>
      </c>
      <c r="DV26" s="47">
        <f t="shared" si="25"/>
        <v>1</v>
      </c>
      <c r="DW26" s="49"/>
      <c r="DX26" s="50" t="s">
        <v>21</v>
      </c>
      <c r="DY26" s="394" t="s">
        <v>680</v>
      </c>
      <c r="DZ26" s="51" t="s">
        <v>198</v>
      </c>
      <c r="EA26" s="131">
        <f t="shared" si="26"/>
        <v>1</v>
      </c>
      <c r="EB26" s="142">
        <f t="shared" si="27"/>
        <v>1</v>
      </c>
      <c r="EC26" s="413" t="s">
        <v>21</v>
      </c>
    </row>
    <row r="27" spans="1:133" ht="105" x14ac:dyDescent="0.25">
      <c r="A27" s="11">
        <v>20</v>
      </c>
      <c r="B27" s="33" t="s">
        <v>199</v>
      </c>
      <c r="C27" s="13" t="s">
        <v>200</v>
      </c>
      <c r="D27" s="170" t="s">
        <v>201</v>
      </c>
      <c r="E27" s="19" t="s">
        <v>29</v>
      </c>
      <c r="F27" s="34" t="s">
        <v>216</v>
      </c>
      <c r="G27" s="20" t="s">
        <v>217</v>
      </c>
      <c r="H27" s="10" t="s">
        <v>204</v>
      </c>
      <c r="I27" s="289" t="s">
        <v>205</v>
      </c>
      <c r="J27" s="25">
        <v>0.8</v>
      </c>
      <c r="K27" s="289" t="s">
        <v>206</v>
      </c>
      <c r="L27" s="10" t="s">
        <v>218</v>
      </c>
      <c r="M27" s="34" t="s">
        <v>219</v>
      </c>
      <c r="N27" s="10" t="s">
        <v>37</v>
      </c>
      <c r="O27" s="10" t="s">
        <v>220</v>
      </c>
      <c r="P27" s="10" t="s">
        <v>39</v>
      </c>
      <c r="Q27" s="10" t="s">
        <v>39</v>
      </c>
      <c r="R27" s="35" t="s">
        <v>221</v>
      </c>
      <c r="S27" s="21" t="s">
        <v>222</v>
      </c>
      <c r="T27" s="21" t="s">
        <v>223</v>
      </c>
      <c r="U27" s="28" t="s">
        <v>224</v>
      </c>
      <c r="V27" s="289" t="s">
        <v>225</v>
      </c>
      <c r="W27" s="289" t="s">
        <v>226</v>
      </c>
      <c r="X27" s="289" t="s">
        <v>226</v>
      </c>
      <c r="Y27" s="289" t="s">
        <v>226</v>
      </c>
      <c r="Z27" s="333">
        <f t="shared" si="0"/>
        <v>0.8</v>
      </c>
      <c r="AA27" s="322">
        <v>86</v>
      </c>
      <c r="AB27" s="322">
        <v>98</v>
      </c>
      <c r="AC27" s="376">
        <f t="shared" si="28"/>
        <v>0.87755102040816324</v>
      </c>
      <c r="AD27" s="322"/>
      <c r="AE27" s="322"/>
      <c r="AF27" s="379" t="s">
        <v>1101</v>
      </c>
      <c r="AG27" s="322"/>
      <c r="AH27" s="333">
        <f t="shared" si="1"/>
        <v>0.8</v>
      </c>
      <c r="AI27" s="322">
        <v>85</v>
      </c>
      <c r="AJ27" s="322">
        <v>103</v>
      </c>
      <c r="AK27" s="376">
        <f t="shared" si="29"/>
        <v>0.82524271844660191</v>
      </c>
      <c r="AL27" s="322"/>
      <c r="AM27" s="322"/>
      <c r="AN27" s="379" t="s">
        <v>1102</v>
      </c>
      <c r="AO27" s="322"/>
      <c r="AP27" s="333">
        <f t="shared" si="2"/>
        <v>0.8</v>
      </c>
      <c r="AQ27" s="322">
        <v>84</v>
      </c>
      <c r="AR27" s="322">
        <v>105</v>
      </c>
      <c r="AS27" s="376">
        <f t="shared" si="30"/>
        <v>0.8</v>
      </c>
      <c r="AT27" s="322"/>
      <c r="AU27" s="322"/>
      <c r="AV27" s="379" t="s">
        <v>1103</v>
      </c>
      <c r="AW27" s="322"/>
      <c r="AX27" s="459">
        <f>AVERAGE(AC27,AK27,AS27)</f>
        <v>0.83426457961825518</v>
      </c>
      <c r="AY27" s="142">
        <f>AX27</f>
        <v>0.83426457961825518</v>
      </c>
      <c r="AZ27" s="148" t="s">
        <v>21</v>
      </c>
      <c r="BA27" s="333">
        <f t="shared" si="3"/>
        <v>0.8</v>
      </c>
      <c r="BB27" s="322">
        <v>16</v>
      </c>
      <c r="BC27" s="322">
        <v>23</v>
      </c>
      <c r="BD27" s="376">
        <f t="shared" si="14"/>
        <v>0.69565217391304346</v>
      </c>
      <c r="BE27" s="322"/>
      <c r="BF27" s="379" t="s">
        <v>18</v>
      </c>
      <c r="BG27" s="379" t="s">
        <v>956</v>
      </c>
      <c r="BH27" s="322"/>
      <c r="BI27" s="333">
        <f t="shared" si="4"/>
        <v>0.8</v>
      </c>
      <c r="BJ27" s="322">
        <v>81</v>
      </c>
      <c r="BK27" s="322">
        <v>92</v>
      </c>
      <c r="BL27" s="376">
        <f t="shared" si="15"/>
        <v>0.88043478260869568</v>
      </c>
      <c r="BM27" s="322"/>
      <c r="BN27" s="379" t="s">
        <v>21</v>
      </c>
      <c r="BO27" s="379" t="s">
        <v>957</v>
      </c>
      <c r="BP27" s="322"/>
      <c r="BQ27" s="333">
        <f t="shared" si="5"/>
        <v>0.8</v>
      </c>
      <c r="BR27" s="322">
        <v>132</v>
      </c>
      <c r="BS27" s="322">
        <v>144</v>
      </c>
      <c r="BT27" s="380">
        <f t="shared" si="16"/>
        <v>0.91666666666666663</v>
      </c>
      <c r="BU27" s="322"/>
      <c r="BV27" s="378" t="s">
        <v>21</v>
      </c>
      <c r="BW27" s="322"/>
      <c r="BX27" s="322"/>
      <c r="BY27" s="131">
        <f t="shared" si="17"/>
        <v>0.83091787439613529</v>
      </c>
      <c r="BZ27" s="399">
        <f t="shared" si="18"/>
        <v>0.83091787439613529</v>
      </c>
      <c r="CA27" s="322" t="s">
        <v>21</v>
      </c>
      <c r="CB27" s="171">
        <v>0.8</v>
      </c>
      <c r="CC27" s="148">
        <v>193</v>
      </c>
      <c r="CD27" s="148">
        <v>235</v>
      </c>
      <c r="CE27" s="180">
        <f t="shared" si="19"/>
        <v>0.82127659574468082</v>
      </c>
      <c r="CF27" s="148" t="s">
        <v>650</v>
      </c>
      <c r="CG27" s="148" t="s">
        <v>21</v>
      </c>
      <c r="CH27" s="181" t="s">
        <v>828</v>
      </c>
      <c r="CI27" s="148"/>
      <c r="CJ27" s="171">
        <v>0.8</v>
      </c>
      <c r="CK27" s="148">
        <v>58</v>
      </c>
      <c r="CL27" s="148">
        <v>65</v>
      </c>
      <c r="CM27" s="180">
        <f t="shared" si="20"/>
        <v>0.89230769230769236</v>
      </c>
      <c r="CN27" s="148" t="s">
        <v>650</v>
      </c>
      <c r="CO27" s="148" t="s">
        <v>21</v>
      </c>
      <c r="CP27" s="181" t="s">
        <v>829</v>
      </c>
      <c r="CQ27" s="148"/>
      <c r="CR27" s="171">
        <v>0.8</v>
      </c>
      <c r="CS27" s="148">
        <v>131</v>
      </c>
      <c r="CT27" s="148">
        <v>142</v>
      </c>
      <c r="CU27" s="180">
        <f>+CS27/CT27</f>
        <v>0.92253521126760563</v>
      </c>
      <c r="CV27" s="148" t="s">
        <v>650</v>
      </c>
      <c r="CW27" s="148" t="s">
        <v>21</v>
      </c>
      <c r="CX27" s="181" t="s">
        <v>830</v>
      </c>
      <c r="CY27" s="148"/>
      <c r="CZ27" s="131">
        <f t="shared" si="21"/>
        <v>0.87870649977332616</v>
      </c>
      <c r="DA27" s="142">
        <f t="shared" si="22"/>
        <v>0.87870649977332616</v>
      </c>
      <c r="DB27" s="132" t="s">
        <v>21</v>
      </c>
      <c r="DC27" s="47">
        <v>0.8</v>
      </c>
      <c r="DD27" s="48">
        <v>76</v>
      </c>
      <c r="DE27" s="48">
        <v>86</v>
      </c>
      <c r="DF27" s="47">
        <f t="shared" si="23"/>
        <v>0.88372093023255816</v>
      </c>
      <c r="DG27" s="49">
        <v>0.08</v>
      </c>
      <c r="DH27" s="50" t="s">
        <v>674</v>
      </c>
      <c r="DI27" s="394" t="s">
        <v>681</v>
      </c>
      <c r="DJ27" s="51" t="s">
        <v>198</v>
      </c>
      <c r="DK27" s="47">
        <v>0.8</v>
      </c>
      <c r="DL27" s="48">
        <v>46</v>
      </c>
      <c r="DM27" s="48">
        <v>50</v>
      </c>
      <c r="DN27" s="47">
        <f t="shared" si="24"/>
        <v>0.92</v>
      </c>
      <c r="DO27" s="49">
        <v>0.12</v>
      </c>
      <c r="DP27" s="50" t="s">
        <v>674</v>
      </c>
      <c r="DQ27" s="394" t="s">
        <v>682</v>
      </c>
      <c r="DR27" s="51" t="s">
        <v>198</v>
      </c>
      <c r="DS27" s="47">
        <v>0.8</v>
      </c>
      <c r="DT27" s="48">
        <v>59</v>
      </c>
      <c r="DU27" s="48">
        <v>61</v>
      </c>
      <c r="DV27" s="47">
        <f t="shared" si="25"/>
        <v>0.96721311475409832</v>
      </c>
      <c r="DW27" s="49">
        <v>0.17</v>
      </c>
      <c r="DX27" s="50" t="s">
        <v>21</v>
      </c>
      <c r="DY27" s="394" t="s">
        <v>683</v>
      </c>
      <c r="DZ27" s="51" t="s">
        <v>198</v>
      </c>
      <c r="EA27" s="131">
        <f t="shared" si="26"/>
        <v>0.92364468166221891</v>
      </c>
      <c r="EB27" s="142">
        <f t="shared" si="27"/>
        <v>0.92364468166221891</v>
      </c>
      <c r="EC27" s="413" t="s">
        <v>21</v>
      </c>
    </row>
    <row r="28" spans="1:133" ht="90" x14ac:dyDescent="0.25">
      <c r="A28" s="11">
        <v>21</v>
      </c>
      <c r="B28" s="33" t="s">
        <v>227</v>
      </c>
      <c r="C28" s="13" t="s">
        <v>200</v>
      </c>
      <c r="D28" s="170" t="s">
        <v>201</v>
      </c>
      <c r="E28" s="19" t="s">
        <v>29</v>
      </c>
      <c r="F28" s="34" t="s">
        <v>228</v>
      </c>
      <c r="G28" s="12" t="s">
        <v>229</v>
      </c>
      <c r="H28" s="10" t="s">
        <v>204</v>
      </c>
      <c r="I28" s="289" t="s">
        <v>205</v>
      </c>
      <c r="J28" s="26">
        <v>0.85</v>
      </c>
      <c r="K28" s="289" t="s">
        <v>230</v>
      </c>
      <c r="L28" s="10" t="s">
        <v>35</v>
      </c>
      <c r="M28" s="12" t="s">
        <v>231</v>
      </c>
      <c r="N28" s="10" t="s">
        <v>37</v>
      </c>
      <c r="O28" s="12" t="s">
        <v>232</v>
      </c>
      <c r="P28" s="10" t="s">
        <v>39</v>
      </c>
      <c r="Q28" s="10" t="s">
        <v>39</v>
      </c>
      <c r="R28" s="35" t="s">
        <v>233</v>
      </c>
      <c r="S28" s="21" t="s">
        <v>234</v>
      </c>
      <c r="T28" s="21" t="s">
        <v>235</v>
      </c>
      <c r="U28" s="28" t="s">
        <v>236</v>
      </c>
      <c r="V28" s="289" t="s">
        <v>225</v>
      </c>
      <c r="W28" s="289" t="s">
        <v>226</v>
      </c>
      <c r="X28" s="289" t="s">
        <v>226</v>
      </c>
      <c r="Y28" s="289" t="s">
        <v>226</v>
      </c>
      <c r="Z28" s="333">
        <f t="shared" si="0"/>
        <v>0.85</v>
      </c>
      <c r="AA28" s="322">
        <v>4</v>
      </c>
      <c r="AB28" s="322">
        <v>4</v>
      </c>
      <c r="AC28" s="376">
        <f t="shared" si="28"/>
        <v>1</v>
      </c>
      <c r="AD28" s="322"/>
      <c r="AE28" s="322"/>
      <c r="AF28" s="379" t="s">
        <v>1104</v>
      </c>
      <c r="AG28" s="322"/>
      <c r="AH28" s="333">
        <f t="shared" si="1"/>
        <v>0.85</v>
      </c>
      <c r="AI28" s="322">
        <v>4</v>
      </c>
      <c r="AJ28" s="322">
        <v>4</v>
      </c>
      <c r="AK28" s="376">
        <f t="shared" si="29"/>
        <v>1</v>
      </c>
      <c r="AL28" s="322"/>
      <c r="AM28" s="322"/>
      <c r="AN28" s="379" t="s">
        <v>1105</v>
      </c>
      <c r="AO28" s="322"/>
      <c r="AP28" s="333">
        <f t="shared" si="2"/>
        <v>0.85</v>
      </c>
      <c r="AQ28" s="322">
        <v>6</v>
      </c>
      <c r="AR28" s="322">
        <v>6</v>
      </c>
      <c r="AS28" s="376">
        <f t="shared" si="30"/>
        <v>1</v>
      </c>
      <c r="AT28" s="322"/>
      <c r="AU28" s="322"/>
      <c r="AV28" s="379" t="s">
        <v>1106</v>
      </c>
      <c r="AW28" s="322"/>
      <c r="AX28" s="459">
        <f t="shared" si="13"/>
        <v>1</v>
      </c>
      <c r="AY28" s="142">
        <f>AX28</f>
        <v>1</v>
      </c>
      <c r="AZ28" s="148" t="s">
        <v>21</v>
      </c>
      <c r="BA28" s="333">
        <f t="shared" si="3"/>
        <v>0.85</v>
      </c>
      <c r="BB28" s="322">
        <v>5</v>
      </c>
      <c r="BC28" s="322">
        <v>5</v>
      </c>
      <c r="BD28" s="376">
        <f t="shared" si="14"/>
        <v>1</v>
      </c>
      <c r="BE28" s="322"/>
      <c r="BF28" s="379" t="s">
        <v>21</v>
      </c>
      <c r="BG28" s="379" t="s">
        <v>958</v>
      </c>
      <c r="BH28" s="322"/>
      <c r="BI28" s="333">
        <f t="shared" si="4"/>
        <v>0.85</v>
      </c>
      <c r="BJ28" s="322">
        <v>7</v>
      </c>
      <c r="BK28" s="379">
        <v>7</v>
      </c>
      <c r="BL28" s="376">
        <f t="shared" si="15"/>
        <v>1</v>
      </c>
      <c r="BM28" s="322"/>
      <c r="BN28" s="379" t="s">
        <v>21</v>
      </c>
      <c r="BO28" s="379" t="s">
        <v>959</v>
      </c>
      <c r="BP28" s="322"/>
      <c r="BQ28" s="333">
        <f t="shared" si="5"/>
        <v>0.85</v>
      </c>
      <c r="BR28" s="322">
        <v>8</v>
      </c>
      <c r="BS28" s="322">
        <v>8</v>
      </c>
      <c r="BT28" s="380">
        <f t="shared" si="16"/>
        <v>1</v>
      </c>
      <c r="BU28" s="322"/>
      <c r="BV28" s="378" t="s">
        <v>21</v>
      </c>
      <c r="BW28" s="322"/>
      <c r="BX28" s="322"/>
      <c r="BY28" s="131">
        <f t="shared" si="17"/>
        <v>1</v>
      </c>
      <c r="BZ28" s="399">
        <f t="shared" si="18"/>
        <v>1</v>
      </c>
      <c r="CA28" s="322" t="s">
        <v>21</v>
      </c>
      <c r="CB28" s="171">
        <v>0.85</v>
      </c>
      <c r="CC28" s="148">
        <v>5</v>
      </c>
      <c r="CD28" s="148">
        <v>5</v>
      </c>
      <c r="CE28" s="180">
        <f t="shared" si="19"/>
        <v>1</v>
      </c>
      <c r="CF28" s="148" t="s">
        <v>650</v>
      </c>
      <c r="CG28" s="148" t="s">
        <v>21</v>
      </c>
      <c r="CH28" s="181" t="s">
        <v>831</v>
      </c>
      <c r="CI28" s="148"/>
      <c r="CJ28" s="171">
        <v>0.85</v>
      </c>
      <c r="CK28" s="148">
        <v>3</v>
      </c>
      <c r="CL28" s="148">
        <v>3</v>
      </c>
      <c r="CM28" s="180">
        <f t="shared" si="20"/>
        <v>1</v>
      </c>
      <c r="CN28" s="148" t="s">
        <v>650</v>
      </c>
      <c r="CO28" s="148" t="s">
        <v>21</v>
      </c>
      <c r="CP28" s="181" t="s">
        <v>832</v>
      </c>
      <c r="CQ28" s="148"/>
      <c r="CR28" s="171">
        <v>0.85</v>
      </c>
      <c r="CS28" s="148">
        <v>4</v>
      </c>
      <c r="CT28" s="148">
        <v>4</v>
      </c>
      <c r="CU28" s="180">
        <f t="shared" ref="CU28:CU33" si="35">+CS28/CT28</f>
        <v>1</v>
      </c>
      <c r="CV28" s="148" t="s">
        <v>650</v>
      </c>
      <c r="CW28" s="148" t="s">
        <v>21</v>
      </c>
      <c r="CX28" s="181" t="s">
        <v>833</v>
      </c>
      <c r="CY28" s="148"/>
      <c r="CZ28" s="131">
        <f t="shared" si="21"/>
        <v>1</v>
      </c>
      <c r="DA28" s="142">
        <f t="shared" si="22"/>
        <v>1</v>
      </c>
      <c r="DB28" s="132" t="s">
        <v>21</v>
      </c>
      <c r="DC28" s="47">
        <v>0.85</v>
      </c>
      <c r="DD28" s="48">
        <v>2</v>
      </c>
      <c r="DE28" s="48">
        <v>2</v>
      </c>
      <c r="DF28" s="47">
        <f t="shared" si="23"/>
        <v>1</v>
      </c>
      <c r="DG28" s="49"/>
      <c r="DH28" s="50" t="s">
        <v>674</v>
      </c>
      <c r="DI28" s="394" t="s">
        <v>684</v>
      </c>
      <c r="DJ28" s="51" t="s">
        <v>198</v>
      </c>
      <c r="DK28" s="47">
        <v>1</v>
      </c>
      <c r="DL28" s="48">
        <v>2</v>
      </c>
      <c r="DM28" s="48">
        <v>2</v>
      </c>
      <c r="DN28" s="47">
        <f t="shared" si="24"/>
        <v>1</v>
      </c>
      <c r="DO28" s="49"/>
      <c r="DP28" s="50" t="s">
        <v>674</v>
      </c>
      <c r="DQ28" s="394" t="s">
        <v>685</v>
      </c>
      <c r="DR28" s="51" t="s">
        <v>198</v>
      </c>
      <c r="DS28" s="47">
        <v>1</v>
      </c>
      <c r="DT28" s="48">
        <v>5</v>
      </c>
      <c r="DU28" s="48">
        <v>5</v>
      </c>
      <c r="DV28" s="47">
        <f t="shared" si="25"/>
        <v>1</v>
      </c>
      <c r="DW28" s="49"/>
      <c r="DX28" s="50" t="s">
        <v>21</v>
      </c>
      <c r="DY28" s="394" t="s">
        <v>686</v>
      </c>
      <c r="DZ28" s="51" t="s">
        <v>198</v>
      </c>
      <c r="EA28" s="131">
        <f t="shared" si="26"/>
        <v>1</v>
      </c>
      <c r="EB28" s="142">
        <f t="shared" si="27"/>
        <v>1</v>
      </c>
      <c r="EC28" s="413" t="s">
        <v>21</v>
      </c>
    </row>
    <row r="29" spans="1:133" ht="105" x14ac:dyDescent="0.25">
      <c r="A29" s="11">
        <v>22</v>
      </c>
      <c r="B29" s="33" t="s">
        <v>227</v>
      </c>
      <c r="C29" s="13" t="s">
        <v>200</v>
      </c>
      <c r="D29" s="170" t="s">
        <v>201</v>
      </c>
      <c r="E29" s="19" t="s">
        <v>29</v>
      </c>
      <c r="F29" s="34" t="s">
        <v>237</v>
      </c>
      <c r="G29" s="12" t="s">
        <v>238</v>
      </c>
      <c r="H29" s="20" t="s">
        <v>204</v>
      </c>
      <c r="I29" s="289" t="s">
        <v>205</v>
      </c>
      <c r="J29" s="26">
        <v>1</v>
      </c>
      <c r="K29" s="289" t="s">
        <v>230</v>
      </c>
      <c r="L29" s="10" t="s">
        <v>35</v>
      </c>
      <c r="M29" s="12" t="s">
        <v>239</v>
      </c>
      <c r="N29" s="10" t="s">
        <v>37</v>
      </c>
      <c r="O29" s="12" t="s">
        <v>240</v>
      </c>
      <c r="P29" s="10" t="s">
        <v>39</v>
      </c>
      <c r="Q29" s="10" t="s">
        <v>39</v>
      </c>
      <c r="R29" s="35" t="s">
        <v>209</v>
      </c>
      <c r="S29" s="21" t="s">
        <v>210</v>
      </c>
      <c r="T29" s="21" t="s">
        <v>174</v>
      </c>
      <c r="U29" s="28" t="s">
        <v>211</v>
      </c>
      <c r="V29" s="289" t="s">
        <v>200</v>
      </c>
      <c r="W29" s="289" t="s">
        <v>241</v>
      </c>
      <c r="X29" s="289" t="s">
        <v>241</v>
      </c>
      <c r="Y29" s="289" t="s">
        <v>241</v>
      </c>
      <c r="Z29" s="333">
        <f t="shared" si="0"/>
        <v>1</v>
      </c>
      <c r="AA29" s="322">
        <v>24</v>
      </c>
      <c r="AB29" s="322">
        <v>24</v>
      </c>
      <c r="AC29" s="376">
        <f t="shared" si="28"/>
        <v>1</v>
      </c>
      <c r="AD29" s="322"/>
      <c r="AE29" s="322"/>
      <c r="AF29" s="379" t="s">
        <v>1107</v>
      </c>
      <c r="AG29" s="322"/>
      <c r="AH29" s="333">
        <f t="shared" si="1"/>
        <v>1</v>
      </c>
      <c r="AI29" s="322">
        <v>55</v>
      </c>
      <c r="AJ29" s="322">
        <v>55</v>
      </c>
      <c r="AK29" s="376">
        <f t="shared" si="29"/>
        <v>1</v>
      </c>
      <c r="AL29" s="322"/>
      <c r="AM29" s="322"/>
      <c r="AN29" s="379" t="s">
        <v>1108</v>
      </c>
      <c r="AO29" s="322"/>
      <c r="AP29" s="333">
        <f t="shared" si="2"/>
        <v>1</v>
      </c>
      <c r="AQ29" s="322">
        <v>22</v>
      </c>
      <c r="AR29" s="322">
        <v>22</v>
      </c>
      <c r="AS29" s="376">
        <f t="shared" si="30"/>
        <v>1</v>
      </c>
      <c r="AT29" s="322"/>
      <c r="AU29" s="322"/>
      <c r="AV29" s="379" t="s">
        <v>1109</v>
      </c>
      <c r="AW29" s="322"/>
      <c r="AX29" s="459">
        <f>AVERAGE(AC29,AK29,AS29)</f>
        <v>1</v>
      </c>
      <c r="AY29" s="142">
        <f t="shared" si="31"/>
        <v>1</v>
      </c>
      <c r="AZ29" s="148" t="s">
        <v>21</v>
      </c>
      <c r="BA29" s="333">
        <f t="shared" si="3"/>
        <v>1</v>
      </c>
      <c r="BB29" s="322">
        <v>17</v>
      </c>
      <c r="BC29" s="322">
        <v>17</v>
      </c>
      <c r="BD29" s="376">
        <f t="shared" si="14"/>
        <v>1</v>
      </c>
      <c r="BE29" s="322"/>
      <c r="BF29" s="379" t="s">
        <v>21</v>
      </c>
      <c r="BG29" s="379" t="s">
        <v>960</v>
      </c>
      <c r="BH29" s="322"/>
      <c r="BI29" s="333">
        <f t="shared" si="4"/>
        <v>1</v>
      </c>
      <c r="BJ29" s="322">
        <v>52</v>
      </c>
      <c r="BK29" s="322">
        <v>52</v>
      </c>
      <c r="BL29" s="376">
        <f t="shared" si="15"/>
        <v>1</v>
      </c>
      <c r="BM29" s="322"/>
      <c r="BN29" s="379" t="s">
        <v>21</v>
      </c>
      <c r="BO29" s="379" t="s">
        <v>961</v>
      </c>
      <c r="BP29" s="322"/>
      <c r="BQ29" s="333">
        <f t="shared" si="5"/>
        <v>1</v>
      </c>
      <c r="BR29" s="322">
        <v>43</v>
      </c>
      <c r="BS29" s="322">
        <v>43</v>
      </c>
      <c r="BT29" s="380">
        <f t="shared" si="16"/>
        <v>1</v>
      </c>
      <c r="BU29" s="322"/>
      <c r="BV29" s="378" t="s">
        <v>21</v>
      </c>
      <c r="BW29" s="322"/>
      <c r="BX29" s="322"/>
      <c r="BY29" s="131">
        <f t="shared" si="17"/>
        <v>1</v>
      </c>
      <c r="BZ29" s="399">
        <f t="shared" si="18"/>
        <v>1</v>
      </c>
      <c r="CA29" s="322" t="s">
        <v>21</v>
      </c>
      <c r="CB29" s="171">
        <f t="shared" si="32"/>
        <v>1</v>
      </c>
      <c r="CC29" s="148">
        <v>33</v>
      </c>
      <c r="CD29" s="148">
        <v>33</v>
      </c>
      <c r="CE29" s="180">
        <f t="shared" si="19"/>
        <v>1</v>
      </c>
      <c r="CF29" s="148" t="s">
        <v>659</v>
      </c>
      <c r="CG29" s="148" t="s">
        <v>21</v>
      </c>
      <c r="CH29" s="181" t="s">
        <v>834</v>
      </c>
      <c r="CI29" s="148"/>
      <c r="CJ29" s="171">
        <f t="shared" si="33"/>
        <v>1</v>
      </c>
      <c r="CK29" s="148">
        <v>23</v>
      </c>
      <c r="CL29" s="148">
        <v>23</v>
      </c>
      <c r="CM29" s="180">
        <f t="shared" si="20"/>
        <v>1</v>
      </c>
      <c r="CN29" s="148" t="s">
        <v>659</v>
      </c>
      <c r="CO29" s="148" t="s">
        <v>21</v>
      </c>
      <c r="CP29" s="181" t="s">
        <v>835</v>
      </c>
      <c r="CQ29" s="148"/>
      <c r="CR29" s="171">
        <f t="shared" si="34"/>
        <v>1</v>
      </c>
      <c r="CS29" s="148">
        <v>9</v>
      </c>
      <c r="CT29" s="148">
        <v>9</v>
      </c>
      <c r="CU29" s="180">
        <f t="shared" si="35"/>
        <v>1</v>
      </c>
      <c r="CV29" s="148" t="s">
        <v>659</v>
      </c>
      <c r="CW29" s="148" t="s">
        <v>21</v>
      </c>
      <c r="CX29" s="181" t="s">
        <v>835</v>
      </c>
      <c r="CY29" s="148"/>
      <c r="CZ29" s="131">
        <f t="shared" si="21"/>
        <v>1</v>
      </c>
      <c r="DA29" s="142">
        <f t="shared" si="22"/>
        <v>1</v>
      </c>
      <c r="DB29" s="132" t="s">
        <v>21</v>
      </c>
      <c r="DC29" s="47">
        <v>1</v>
      </c>
      <c r="DD29" s="48">
        <v>17</v>
      </c>
      <c r="DE29" s="48">
        <v>17</v>
      </c>
      <c r="DF29" s="47">
        <f t="shared" si="23"/>
        <v>1</v>
      </c>
      <c r="DG29" s="49"/>
      <c r="DH29" s="50" t="s">
        <v>674</v>
      </c>
      <c r="DI29" s="394" t="s">
        <v>687</v>
      </c>
      <c r="DJ29" s="51" t="s">
        <v>198</v>
      </c>
      <c r="DK29" s="47">
        <v>1</v>
      </c>
      <c r="DL29" s="48">
        <v>27</v>
      </c>
      <c r="DM29" s="48">
        <v>27</v>
      </c>
      <c r="DN29" s="47">
        <f t="shared" si="24"/>
        <v>1</v>
      </c>
      <c r="DO29" s="49"/>
      <c r="DP29" s="50" t="s">
        <v>674</v>
      </c>
      <c r="DQ29" s="394" t="s">
        <v>688</v>
      </c>
      <c r="DR29" s="51" t="s">
        <v>198</v>
      </c>
      <c r="DS29" s="47">
        <v>1</v>
      </c>
      <c r="DT29" s="48">
        <v>41</v>
      </c>
      <c r="DU29" s="48">
        <v>41</v>
      </c>
      <c r="DV29" s="47">
        <f t="shared" si="25"/>
        <v>1</v>
      </c>
      <c r="DW29" s="49"/>
      <c r="DX29" s="50" t="s">
        <v>21</v>
      </c>
      <c r="DY29" s="394" t="s">
        <v>689</v>
      </c>
      <c r="DZ29" s="51" t="s">
        <v>198</v>
      </c>
      <c r="EA29" s="131">
        <f t="shared" si="26"/>
        <v>1</v>
      </c>
      <c r="EB29" s="142">
        <f t="shared" si="27"/>
        <v>1</v>
      </c>
      <c r="EC29" s="413" t="s">
        <v>21</v>
      </c>
    </row>
    <row r="30" spans="1:133" ht="105" x14ac:dyDescent="0.25">
      <c r="A30" s="11">
        <v>23</v>
      </c>
      <c r="B30" s="33" t="s">
        <v>227</v>
      </c>
      <c r="C30" s="13" t="s">
        <v>200</v>
      </c>
      <c r="D30" s="170" t="s">
        <v>201</v>
      </c>
      <c r="E30" s="19" t="s">
        <v>29</v>
      </c>
      <c r="F30" s="34" t="s">
        <v>242</v>
      </c>
      <c r="G30" s="12" t="s">
        <v>243</v>
      </c>
      <c r="H30" s="289" t="s">
        <v>204</v>
      </c>
      <c r="I30" s="289" t="s">
        <v>205</v>
      </c>
      <c r="J30" s="26">
        <v>0.8</v>
      </c>
      <c r="K30" s="289" t="s">
        <v>230</v>
      </c>
      <c r="L30" s="10" t="s">
        <v>35</v>
      </c>
      <c r="M30" s="12" t="s">
        <v>244</v>
      </c>
      <c r="N30" s="289" t="s">
        <v>37</v>
      </c>
      <c r="O30" s="12" t="s">
        <v>245</v>
      </c>
      <c r="P30" s="10" t="s">
        <v>39</v>
      </c>
      <c r="Q30" s="10" t="s">
        <v>39</v>
      </c>
      <c r="R30" s="35" t="s">
        <v>221</v>
      </c>
      <c r="S30" s="21" t="s">
        <v>222</v>
      </c>
      <c r="T30" s="21" t="s">
        <v>223</v>
      </c>
      <c r="U30" s="28" t="s">
        <v>224</v>
      </c>
      <c r="V30" s="289" t="s">
        <v>200</v>
      </c>
      <c r="W30" s="289" t="s">
        <v>241</v>
      </c>
      <c r="X30" s="289" t="s">
        <v>241</v>
      </c>
      <c r="Y30" s="289" t="s">
        <v>241</v>
      </c>
      <c r="Z30" s="333">
        <f t="shared" si="0"/>
        <v>0.8</v>
      </c>
      <c r="AA30" s="322">
        <v>2577</v>
      </c>
      <c r="AB30" s="322">
        <v>2916</v>
      </c>
      <c r="AC30" s="376">
        <f t="shared" si="28"/>
        <v>0.88374485596707819</v>
      </c>
      <c r="AD30" s="322"/>
      <c r="AE30" s="322"/>
      <c r="AF30" s="322" t="s">
        <v>690</v>
      </c>
      <c r="AG30" s="322"/>
      <c r="AH30" s="333">
        <f t="shared" si="1"/>
        <v>0.8</v>
      </c>
      <c r="AI30" s="322">
        <v>2034</v>
      </c>
      <c r="AJ30" s="322">
        <v>2224</v>
      </c>
      <c r="AK30" s="376">
        <f t="shared" si="29"/>
        <v>0.91456834532374098</v>
      </c>
      <c r="AL30" s="322"/>
      <c r="AM30" s="322"/>
      <c r="AN30" s="322" t="s">
        <v>690</v>
      </c>
      <c r="AO30" s="322"/>
      <c r="AP30" s="333">
        <f t="shared" si="2"/>
        <v>0.8</v>
      </c>
      <c r="AQ30" s="322">
        <v>1493</v>
      </c>
      <c r="AR30" s="322">
        <v>1680</v>
      </c>
      <c r="AS30" s="376">
        <f t="shared" si="30"/>
        <v>0.88869047619047614</v>
      </c>
      <c r="AT30" s="322"/>
      <c r="AU30" s="322"/>
      <c r="AV30" s="322" t="s">
        <v>690</v>
      </c>
      <c r="AW30" s="322"/>
      <c r="AX30" s="459">
        <f t="shared" si="13"/>
        <v>0.89566789249376511</v>
      </c>
      <c r="AY30" s="142">
        <f t="shared" si="31"/>
        <v>0.89566789249376511</v>
      </c>
      <c r="AZ30" s="148" t="s">
        <v>21</v>
      </c>
      <c r="BA30" s="333">
        <f t="shared" si="3"/>
        <v>0.8</v>
      </c>
      <c r="BB30" s="322">
        <v>2723</v>
      </c>
      <c r="BC30" s="322">
        <v>2982</v>
      </c>
      <c r="BD30" s="376">
        <f t="shared" si="14"/>
        <v>0.91314553990610325</v>
      </c>
      <c r="BE30" s="322"/>
      <c r="BF30" s="379" t="s">
        <v>21</v>
      </c>
      <c r="BG30" s="379" t="s">
        <v>690</v>
      </c>
      <c r="BH30" s="322"/>
      <c r="BI30" s="333">
        <f t="shared" si="4"/>
        <v>0.8</v>
      </c>
      <c r="BJ30" s="322">
        <v>2849</v>
      </c>
      <c r="BK30" s="322">
        <v>3266</v>
      </c>
      <c r="BL30" s="380">
        <f t="shared" si="15"/>
        <v>0.8723208818126148</v>
      </c>
      <c r="BM30" s="322"/>
      <c r="BN30" s="379" t="s">
        <v>21</v>
      </c>
      <c r="BO30" s="322" t="s">
        <v>690</v>
      </c>
      <c r="BP30" s="322"/>
      <c r="BQ30" s="333">
        <f t="shared" si="5"/>
        <v>0.8</v>
      </c>
      <c r="BR30" s="322">
        <v>2097</v>
      </c>
      <c r="BS30" s="322">
        <v>2315</v>
      </c>
      <c r="BT30" s="380">
        <f t="shared" si="16"/>
        <v>0.90583153347732182</v>
      </c>
      <c r="BU30" s="322"/>
      <c r="BV30" s="378" t="s">
        <v>21</v>
      </c>
      <c r="BW30" s="322"/>
      <c r="BX30" s="322"/>
      <c r="BY30" s="131">
        <f t="shared" si="17"/>
        <v>0.89709931839868007</v>
      </c>
      <c r="BZ30" s="399">
        <f t="shared" si="18"/>
        <v>0.89709931839868007</v>
      </c>
      <c r="CA30" s="322" t="s">
        <v>21</v>
      </c>
      <c r="CB30" s="171">
        <v>0.8</v>
      </c>
      <c r="CC30" s="148">
        <v>2165</v>
      </c>
      <c r="CD30" s="148">
        <v>2395</v>
      </c>
      <c r="CE30" s="180">
        <f t="shared" si="19"/>
        <v>0.90396659707724425</v>
      </c>
      <c r="CF30" s="148" t="s">
        <v>650</v>
      </c>
      <c r="CG30" s="148" t="s">
        <v>21</v>
      </c>
      <c r="CH30" s="181" t="s">
        <v>690</v>
      </c>
      <c r="CI30" s="148"/>
      <c r="CJ30" s="171">
        <v>0.8</v>
      </c>
      <c r="CK30" s="148">
        <v>2173</v>
      </c>
      <c r="CL30" s="148">
        <v>2422</v>
      </c>
      <c r="CM30" s="180">
        <f t="shared" si="20"/>
        <v>0.89719240297274983</v>
      </c>
      <c r="CN30" s="148" t="s">
        <v>650</v>
      </c>
      <c r="CO30" s="148" t="s">
        <v>21</v>
      </c>
      <c r="CP30" s="181" t="s">
        <v>690</v>
      </c>
      <c r="CQ30" s="148"/>
      <c r="CR30" s="171">
        <v>0.8</v>
      </c>
      <c r="CS30" s="148">
        <v>2559</v>
      </c>
      <c r="CT30" s="148">
        <v>2876</v>
      </c>
      <c r="CU30" s="180">
        <f t="shared" si="35"/>
        <v>0.88977746870653684</v>
      </c>
      <c r="CV30" s="148" t="s">
        <v>650</v>
      </c>
      <c r="CW30" s="148" t="s">
        <v>21</v>
      </c>
      <c r="CX30" s="181" t="s">
        <v>690</v>
      </c>
      <c r="CY30" s="148"/>
      <c r="CZ30" s="131">
        <f t="shared" si="21"/>
        <v>0.89697882291884357</v>
      </c>
      <c r="DA30" s="142">
        <f t="shared" si="22"/>
        <v>0.89697882291884357</v>
      </c>
      <c r="DB30" s="132" t="s">
        <v>21</v>
      </c>
      <c r="DC30" s="47">
        <v>0.8</v>
      </c>
      <c r="DD30" s="48">
        <v>1450</v>
      </c>
      <c r="DE30" s="48">
        <v>1611</v>
      </c>
      <c r="DF30" s="47">
        <f t="shared" si="23"/>
        <v>0.90006207324643084</v>
      </c>
      <c r="DG30" s="49"/>
      <c r="DH30" s="50" t="s">
        <v>674</v>
      </c>
      <c r="DI30" s="394" t="s">
        <v>690</v>
      </c>
      <c r="DJ30" s="51" t="s">
        <v>198</v>
      </c>
      <c r="DK30" s="47">
        <v>0.79</v>
      </c>
      <c r="DL30" s="48">
        <v>838</v>
      </c>
      <c r="DM30" s="48">
        <v>932</v>
      </c>
      <c r="DN30" s="47">
        <f t="shared" si="24"/>
        <v>0.89914163090128751</v>
      </c>
      <c r="DO30" s="49"/>
      <c r="DP30" s="50" t="s">
        <v>674</v>
      </c>
      <c r="DQ30" s="394" t="s">
        <v>690</v>
      </c>
      <c r="DR30" s="51" t="s">
        <v>198</v>
      </c>
      <c r="DS30" s="47">
        <v>0.79</v>
      </c>
      <c r="DT30" s="48">
        <v>1676</v>
      </c>
      <c r="DU30" s="48">
        <v>1884</v>
      </c>
      <c r="DV30" s="47">
        <f t="shared" si="25"/>
        <v>0.88959660297239918</v>
      </c>
      <c r="DW30" s="49"/>
      <c r="DX30" s="50" t="s">
        <v>21</v>
      </c>
      <c r="DY30" s="394" t="s">
        <v>690</v>
      </c>
      <c r="DZ30" s="51" t="s">
        <v>198</v>
      </c>
      <c r="EA30" s="131">
        <f t="shared" si="26"/>
        <v>0.8962667690400391</v>
      </c>
      <c r="EB30" s="142">
        <f t="shared" si="27"/>
        <v>0.8962667690400391</v>
      </c>
      <c r="EC30" s="413" t="s">
        <v>21</v>
      </c>
    </row>
    <row r="31" spans="1:133" ht="405" x14ac:dyDescent="0.25">
      <c r="A31" s="11">
        <v>24</v>
      </c>
      <c r="B31" s="33" t="s">
        <v>199</v>
      </c>
      <c r="C31" s="289" t="s">
        <v>225</v>
      </c>
      <c r="D31" s="170" t="s">
        <v>201</v>
      </c>
      <c r="E31" s="19" t="s">
        <v>29</v>
      </c>
      <c r="F31" s="12" t="s">
        <v>246</v>
      </c>
      <c r="G31" s="12" t="s">
        <v>247</v>
      </c>
      <c r="H31" s="10" t="s">
        <v>52</v>
      </c>
      <c r="I31" s="289" t="s">
        <v>205</v>
      </c>
      <c r="J31" s="26">
        <v>1</v>
      </c>
      <c r="K31" s="289" t="s">
        <v>230</v>
      </c>
      <c r="L31" s="10" t="s">
        <v>35</v>
      </c>
      <c r="M31" s="12" t="s">
        <v>248</v>
      </c>
      <c r="N31" s="10" t="s">
        <v>37</v>
      </c>
      <c r="O31" s="12" t="s">
        <v>249</v>
      </c>
      <c r="P31" s="10" t="s">
        <v>74</v>
      </c>
      <c r="Q31" s="10" t="s">
        <v>74</v>
      </c>
      <c r="R31" s="35" t="s">
        <v>209</v>
      </c>
      <c r="S31" s="21" t="s">
        <v>210</v>
      </c>
      <c r="T31" s="21" t="s">
        <v>174</v>
      </c>
      <c r="U31" s="28" t="s">
        <v>211</v>
      </c>
      <c r="V31" s="289" t="s">
        <v>225</v>
      </c>
      <c r="W31" s="289" t="s">
        <v>226</v>
      </c>
      <c r="X31" s="289" t="s">
        <v>226</v>
      </c>
      <c r="Y31" s="289" t="s">
        <v>226</v>
      </c>
      <c r="Z31" s="333">
        <f t="shared" si="0"/>
        <v>1</v>
      </c>
      <c r="AA31" s="322"/>
      <c r="AB31" s="322"/>
      <c r="AC31" s="322"/>
      <c r="AD31" s="322"/>
      <c r="AE31" s="322"/>
      <c r="AF31" s="322"/>
      <c r="AG31" s="322"/>
      <c r="AH31" s="333">
        <f t="shared" si="1"/>
        <v>1</v>
      </c>
      <c r="AI31" s="322"/>
      <c r="AJ31" s="322"/>
      <c r="AK31" s="322"/>
      <c r="AL31" s="322"/>
      <c r="AM31" s="322"/>
      <c r="AN31" s="322"/>
      <c r="AO31" s="322"/>
      <c r="AP31" s="333">
        <f t="shared" si="2"/>
        <v>1</v>
      </c>
      <c r="AQ31" s="322">
        <v>7</v>
      </c>
      <c r="AR31" s="322">
        <v>7</v>
      </c>
      <c r="AS31" s="376">
        <f t="shared" si="30"/>
        <v>1</v>
      </c>
      <c r="AT31" s="322"/>
      <c r="AU31" s="322"/>
      <c r="AV31" s="322" t="s">
        <v>1110</v>
      </c>
      <c r="AW31" s="322"/>
      <c r="AX31" s="457"/>
      <c r="AY31" s="135">
        <f>AS31</f>
        <v>1</v>
      </c>
      <c r="AZ31" s="148" t="s">
        <v>21</v>
      </c>
      <c r="BA31" s="333">
        <f t="shared" si="3"/>
        <v>1</v>
      </c>
      <c r="BB31" s="322"/>
      <c r="BC31" s="322"/>
      <c r="BD31" s="322"/>
      <c r="BE31" s="322"/>
      <c r="BF31" s="322"/>
      <c r="BG31" s="322"/>
      <c r="BH31" s="322"/>
      <c r="BI31" s="333">
        <f t="shared" si="4"/>
        <v>1</v>
      </c>
      <c r="BJ31" s="322"/>
      <c r="BK31" s="322"/>
      <c r="BL31" s="322"/>
      <c r="BM31" s="322"/>
      <c r="BN31" s="322"/>
      <c r="BO31" s="322"/>
      <c r="BP31" s="322"/>
      <c r="BQ31" s="333">
        <f t="shared" si="5"/>
        <v>1</v>
      </c>
      <c r="BR31" s="322"/>
      <c r="BS31" s="322"/>
      <c r="BT31" s="322"/>
      <c r="BU31" s="322"/>
      <c r="BV31" s="322"/>
      <c r="BW31" s="322"/>
      <c r="BX31" s="322"/>
      <c r="BY31" s="322"/>
      <c r="BZ31" s="322" t="s">
        <v>649</v>
      </c>
      <c r="CA31" s="322" t="s">
        <v>649</v>
      </c>
      <c r="CB31" s="171">
        <f t="shared" si="32"/>
        <v>1</v>
      </c>
      <c r="CC31" s="182"/>
      <c r="CD31" s="182"/>
      <c r="CE31" s="182"/>
      <c r="CF31" s="182"/>
      <c r="CG31" s="182"/>
      <c r="CH31" s="182"/>
      <c r="CI31" s="182"/>
      <c r="CJ31" s="171">
        <f t="shared" si="33"/>
        <v>1</v>
      </c>
      <c r="CK31" s="182"/>
      <c r="CL31" s="182"/>
      <c r="CM31" s="182"/>
      <c r="CN31" s="182"/>
      <c r="CO31" s="182"/>
      <c r="CP31" s="182"/>
      <c r="CQ31" s="182"/>
      <c r="CR31" s="171">
        <f t="shared" si="34"/>
        <v>1</v>
      </c>
      <c r="CS31" s="148">
        <v>7</v>
      </c>
      <c r="CT31" s="148">
        <v>7</v>
      </c>
      <c r="CU31" s="180">
        <f t="shared" si="35"/>
        <v>1</v>
      </c>
      <c r="CV31" s="148" t="s">
        <v>659</v>
      </c>
      <c r="CW31" s="148" t="s">
        <v>21</v>
      </c>
      <c r="CX31" s="181" t="s">
        <v>836</v>
      </c>
      <c r="CY31" s="148"/>
      <c r="CZ31" s="132"/>
      <c r="DA31" s="135">
        <f>CU31</f>
        <v>1</v>
      </c>
      <c r="DB31" s="132" t="s">
        <v>21</v>
      </c>
      <c r="DC31" s="68"/>
      <c r="DD31" s="69"/>
      <c r="DE31" s="69"/>
      <c r="DF31" s="68"/>
      <c r="DG31" s="70"/>
      <c r="DH31" s="71"/>
      <c r="DI31" s="72"/>
      <c r="DJ31" s="73"/>
      <c r="DK31" s="68"/>
      <c r="DL31" s="69"/>
      <c r="DM31" s="69"/>
      <c r="DN31" s="68"/>
      <c r="DO31" s="70"/>
      <c r="DP31" s="71"/>
      <c r="DQ31" s="72"/>
      <c r="DR31" s="73"/>
      <c r="DS31" s="47" t="s">
        <v>649</v>
      </c>
      <c r="DT31" s="47" t="s">
        <v>649</v>
      </c>
      <c r="DU31" s="47" t="s">
        <v>649</v>
      </c>
      <c r="DV31" s="47" t="s">
        <v>649</v>
      </c>
      <c r="DW31" s="47" t="s">
        <v>649</v>
      </c>
      <c r="DX31" s="47" t="s">
        <v>649</v>
      </c>
      <c r="DY31" s="47" t="s">
        <v>649</v>
      </c>
      <c r="DZ31" s="73"/>
      <c r="EA31" s="132"/>
      <c r="EB31" s="135" t="str">
        <f>DV31</f>
        <v>No aplica</v>
      </c>
      <c r="EC31" s="412" t="str">
        <f>DW31</f>
        <v>No aplica</v>
      </c>
    </row>
    <row r="32" spans="1:133" ht="90" x14ac:dyDescent="0.25">
      <c r="A32" s="11">
        <v>25</v>
      </c>
      <c r="B32" s="33" t="s">
        <v>227</v>
      </c>
      <c r="C32" s="289" t="s">
        <v>225</v>
      </c>
      <c r="D32" s="170" t="s">
        <v>201</v>
      </c>
      <c r="E32" s="19" t="s">
        <v>29</v>
      </c>
      <c r="F32" s="12" t="s">
        <v>250</v>
      </c>
      <c r="G32" s="12" t="s">
        <v>251</v>
      </c>
      <c r="H32" s="12" t="s">
        <v>52</v>
      </c>
      <c r="I32" s="289" t="s">
        <v>205</v>
      </c>
      <c r="J32" s="26">
        <v>1</v>
      </c>
      <c r="K32" s="289" t="s">
        <v>230</v>
      </c>
      <c r="L32" s="10" t="s">
        <v>35</v>
      </c>
      <c r="M32" s="12" t="s">
        <v>252</v>
      </c>
      <c r="N32" s="10" t="s">
        <v>37</v>
      </c>
      <c r="O32" s="12" t="s">
        <v>253</v>
      </c>
      <c r="P32" s="10" t="s">
        <v>74</v>
      </c>
      <c r="Q32" s="10" t="s">
        <v>74</v>
      </c>
      <c r="R32" s="35" t="s">
        <v>209</v>
      </c>
      <c r="S32" s="21" t="s">
        <v>210</v>
      </c>
      <c r="T32" s="21" t="s">
        <v>174</v>
      </c>
      <c r="U32" s="28" t="s">
        <v>211</v>
      </c>
      <c r="V32" s="289" t="s">
        <v>225</v>
      </c>
      <c r="W32" s="289" t="s">
        <v>226</v>
      </c>
      <c r="X32" s="289" t="s">
        <v>226</v>
      </c>
      <c r="Y32" s="289" t="s">
        <v>226</v>
      </c>
      <c r="Z32" s="333">
        <f t="shared" si="0"/>
        <v>1</v>
      </c>
      <c r="AA32" s="322"/>
      <c r="AB32" s="322"/>
      <c r="AC32" s="322"/>
      <c r="AD32" s="322"/>
      <c r="AE32" s="322"/>
      <c r="AF32" s="322"/>
      <c r="AG32" s="322"/>
      <c r="AH32" s="333">
        <f t="shared" si="1"/>
        <v>1</v>
      </c>
      <c r="AI32" s="322"/>
      <c r="AJ32" s="322"/>
      <c r="AK32" s="322"/>
      <c r="AL32" s="322"/>
      <c r="AM32" s="322"/>
      <c r="AN32" s="322"/>
      <c r="AO32" s="322"/>
      <c r="AP32" s="333">
        <f t="shared" si="2"/>
        <v>1</v>
      </c>
      <c r="AQ32" s="322">
        <v>36</v>
      </c>
      <c r="AR32" s="322">
        <v>36</v>
      </c>
      <c r="AS32" s="376">
        <f t="shared" si="30"/>
        <v>1</v>
      </c>
      <c r="AT32" s="322"/>
      <c r="AU32" s="322"/>
      <c r="AV32" s="379" t="s">
        <v>837</v>
      </c>
      <c r="AW32" s="322"/>
      <c r="AX32" s="457"/>
      <c r="AY32" s="135">
        <f>AS32</f>
        <v>1</v>
      </c>
      <c r="AZ32" s="148" t="s">
        <v>21</v>
      </c>
      <c r="BA32" s="333">
        <f t="shared" si="3"/>
        <v>1</v>
      </c>
      <c r="BB32" s="322"/>
      <c r="BC32" s="322"/>
      <c r="BD32" s="322"/>
      <c r="BE32" s="322"/>
      <c r="BF32" s="322"/>
      <c r="BG32" s="322"/>
      <c r="BH32" s="322"/>
      <c r="BI32" s="333">
        <f t="shared" si="4"/>
        <v>1</v>
      </c>
      <c r="BJ32" s="322"/>
      <c r="BK32" s="322"/>
      <c r="BL32" s="322"/>
      <c r="BM32" s="322"/>
      <c r="BN32" s="322"/>
      <c r="BO32" s="322"/>
      <c r="BP32" s="322"/>
      <c r="BQ32" s="333">
        <f t="shared" si="5"/>
        <v>1</v>
      </c>
      <c r="BR32" s="322"/>
      <c r="BS32" s="322"/>
      <c r="BT32" s="322"/>
      <c r="BU32" s="322"/>
      <c r="BV32" s="322"/>
      <c r="BW32" s="322"/>
      <c r="BX32" s="322"/>
      <c r="BY32" s="322"/>
      <c r="BZ32" s="322" t="s">
        <v>649</v>
      </c>
      <c r="CA32" s="322" t="s">
        <v>649</v>
      </c>
      <c r="CB32" s="171">
        <f t="shared" si="32"/>
        <v>1</v>
      </c>
      <c r="CC32" s="182"/>
      <c r="CD32" s="182"/>
      <c r="CE32" s="182"/>
      <c r="CF32" s="182"/>
      <c r="CG32" s="182"/>
      <c r="CH32" s="182"/>
      <c r="CI32" s="182"/>
      <c r="CJ32" s="171">
        <f t="shared" si="33"/>
        <v>1</v>
      </c>
      <c r="CK32" s="182"/>
      <c r="CL32" s="182"/>
      <c r="CM32" s="182"/>
      <c r="CN32" s="182"/>
      <c r="CO32" s="182"/>
      <c r="CP32" s="182"/>
      <c r="CQ32" s="182"/>
      <c r="CR32" s="171">
        <f t="shared" si="34"/>
        <v>1</v>
      </c>
      <c r="CS32" s="148">
        <v>23</v>
      </c>
      <c r="CT32" s="148">
        <v>23</v>
      </c>
      <c r="CU32" s="180">
        <f t="shared" si="35"/>
        <v>1</v>
      </c>
      <c r="CV32" s="148" t="s">
        <v>659</v>
      </c>
      <c r="CW32" s="148" t="s">
        <v>21</v>
      </c>
      <c r="CX32" s="181" t="s">
        <v>837</v>
      </c>
      <c r="CY32" s="148"/>
      <c r="CZ32" s="132"/>
      <c r="DA32" s="135">
        <f>CU32</f>
        <v>1</v>
      </c>
      <c r="DB32" s="132" t="s">
        <v>21</v>
      </c>
      <c r="DC32" s="68"/>
      <c r="DD32" s="69"/>
      <c r="DE32" s="69"/>
      <c r="DF32" s="68"/>
      <c r="DG32" s="70"/>
      <c r="DH32" s="71"/>
      <c r="DI32" s="72"/>
      <c r="DJ32" s="73"/>
      <c r="DK32" s="68"/>
      <c r="DL32" s="69"/>
      <c r="DM32" s="69"/>
      <c r="DN32" s="68"/>
      <c r="DO32" s="70"/>
      <c r="DP32" s="71"/>
      <c r="DQ32" s="72"/>
      <c r="DR32" s="73"/>
      <c r="DS32" s="47" t="s">
        <v>649</v>
      </c>
      <c r="DT32" s="47" t="s">
        <v>649</v>
      </c>
      <c r="DU32" s="47" t="s">
        <v>649</v>
      </c>
      <c r="DV32" s="47" t="s">
        <v>649</v>
      </c>
      <c r="DW32" s="47" t="s">
        <v>649</v>
      </c>
      <c r="DX32" s="47" t="s">
        <v>649</v>
      </c>
      <c r="DY32" s="47" t="s">
        <v>649</v>
      </c>
      <c r="DZ32" s="73"/>
      <c r="EA32" s="132"/>
      <c r="EB32" s="135" t="str">
        <f>DV32</f>
        <v>No aplica</v>
      </c>
      <c r="EC32" s="412" t="str">
        <f>DW32</f>
        <v>No aplica</v>
      </c>
    </row>
    <row r="33" spans="1:133" ht="75" x14ac:dyDescent="0.25">
      <c r="A33" s="11">
        <v>26</v>
      </c>
      <c r="B33" s="33" t="s">
        <v>199</v>
      </c>
      <c r="C33" s="13" t="s">
        <v>200</v>
      </c>
      <c r="D33" s="170" t="s">
        <v>201</v>
      </c>
      <c r="E33" s="19" t="s">
        <v>29</v>
      </c>
      <c r="F33" s="12" t="s">
        <v>254</v>
      </c>
      <c r="G33" s="12" t="s">
        <v>255</v>
      </c>
      <c r="H33" s="289" t="s">
        <v>204</v>
      </c>
      <c r="I33" s="289" t="s">
        <v>205</v>
      </c>
      <c r="J33" s="26">
        <v>1</v>
      </c>
      <c r="K33" s="289" t="s">
        <v>230</v>
      </c>
      <c r="L33" s="10" t="s">
        <v>35</v>
      </c>
      <c r="M33" s="12" t="s">
        <v>256</v>
      </c>
      <c r="N33" s="10" t="s">
        <v>37</v>
      </c>
      <c r="O33" s="20" t="s">
        <v>257</v>
      </c>
      <c r="P33" s="10" t="s">
        <v>39</v>
      </c>
      <c r="Q33" s="10" t="s">
        <v>39</v>
      </c>
      <c r="R33" s="35" t="s">
        <v>209</v>
      </c>
      <c r="S33" s="21" t="s">
        <v>210</v>
      </c>
      <c r="T33" s="21" t="s">
        <v>174</v>
      </c>
      <c r="U33" s="28" t="s">
        <v>211</v>
      </c>
      <c r="V33" s="289" t="s">
        <v>225</v>
      </c>
      <c r="W33" s="289" t="s">
        <v>226</v>
      </c>
      <c r="X33" s="289" t="s">
        <v>226</v>
      </c>
      <c r="Y33" s="289" t="s">
        <v>226</v>
      </c>
      <c r="Z33" s="333">
        <f t="shared" si="0"/>
        <v>1</v>
      </c>
      <c r="AA33" s="322">
        <v>22</v>
      </c>
      <c r="AB33" s="322">
        <v>22</v>
      </c>
      <c r="AC33" s="376">
        <f t="shared" ref="AC33" si="36">+AA33/AB33</f>
        <v>1</v>
      </c>
      <c r="AD33" s="322"/>
      <c r="AE33" s="322"/>
      <c r="AF33" s="322" t="s">
        <v>962</v>
      </c>
      <c r="AG33" s="322"/>
      <c r="AH33" s="333">
        <f t="shared" si="1"/>
        <v>1</v>
      </c>
      <c r="AI33" s="322">
        <v>5</v>
      </c>
      <c r="AJ33" s="322">
        <v>5</v>
      </c>
      <c r="AK33" s="376">
        <f t="shared" ref="AK33" si="37">+AI33/AJ33</f>
        <v>1</v>
      </c>
      <c r="AL33" s="322"/>
      <c r="AM33" s="322"/>
      <c r="AN33" s="322" t="s">
        <v>962</v>
      </c>
      <c r="AO33" s="322"/>
      <c r="AP33" s="333">
        <f t="shared" si="2"/>
        <v>1</v>
      </c>
      <c r="AQ33" s="322">
        <v>5</v>
      </c>
      <c r="AR33" s="322">
        <v>5</v>
      </c>
      <c r="AS33" s="376">
        <f t="shared" si="30"/>
        <v>1</v>
      </c>
      <c r="AT33" s="322"/>
      <c r="AU33" s="322"/>
      <c r="AV33" s="322" t="s">
        <v>962</v>
      </c>
      <c r="AW33" s="322"/>
      <c r="AX33" s="459">
        <f>AVERAGE(AC33,AK33,AS33)</f>
        <v>1</v>
      </c>
      <c r="AY33" s="142">
        <f>AX33</f>
        <v>1</v>
      </c>
      <c r="AZ33" s="148" t="s">
        <v>21</v>
      </c>
      <c r="BA33" s="333">
        <f t="shared" si="3"/>
        <v>1</v>
      </c>
      <c r="BB33" s="322">
        <v>30</v>
      </c>
      <c r="BC33" s="322">
        <v>30</v>
      </c>
      <c r="BD33" s="380">
        <f>+BB33/BC33</f>
        <v>1</v>
      </c>
      <c r="BE33" s="322"/>
      <c r="BF33" s="379" t="s">
        <v>21</v>
      </c>
      <c r="BG33" s="379" t="s">
        <v>962</v>
      </c>
      <c r="BH33" s="322"/>
      <c r="BI33" s="333">
        <f t="shared" si="4"/>
        <v>1</v>
      </c>
      <c r="BJ33" s="322">
        <v>45</v>
      </c>
      <c r="BK33" s="322">
        <v>45</v>
      </c>
      <c r="BL33" s="380">
        <f>+BJ33/BK33</f>
        <v>1</v>
      </c>
      <c r="BM33" s="322"/>
      <c r="BN33" s="379" t="s">
        <v>21</v>
      </c>
      <c r="BO33" s="379" t="s">
        <v>963</v>
      </c>
      <c r="BP33" s="322"/>
      <c r="BQ33" s="333">
        <f t="shared" si="5"/>
        <v>1</v>
      </c>
      <c r="BR33" s="322">
        <v>57</v>
      </c>
      <c r="BS33" s="322">
        <v>57</v>
      </c>
      <c r="BT33" s="380">
        <f>+BR33/BS33</f>
        <v>1</v>
      </c>
      <c r="BU33" s="322"/>
      <c r="BV33" s="379" t="s">
        <v>21</v>
      </c>
      <c r="BW33" s="379" t="s">
        <v>964</v>
      </c>
      <c r="BX33" s="322"/>
      <c r="BY33" s="131">
        <f>AVERAGE(BD33,BL33,BT33)</f>
        <v>1</v>
      </c>
      <c r="BZ33" s="399">
        <f>BY33</f>
        <v>1</v>
      </c>
      <c r="CA33" s="322" t="s">
        <v>21</v>
      </c>
      <c r="CB33" s="171">
        <f t="shared" si="32"/>
        <v>1</v>
      </c>
      <c r="CC33" s="148">
        <v>64</v>
      </c>
      <c r="CD33" s="148">
        <v>64</v>
      </c>
      <c r="CE33" s="180">
        <f>+CC33/CD33</f>
        <v>1</v>
      </c>
      <c r="CF33" s="148" t="s">
        <v>659</v>
      </c>
      <c r="CG33" s="148" t="s">
        <v>21</v>
      </c>
      <c r="CH33" s="181" t="s">
        <v>838</v>
      </c>
      <c r="CI33" s="148"/>
      <c r="CJ33" s="171">
        <f t="shared" si="33"/>
        <v>1</v>
      </c>
      <c r="CK33" s="148">
        <v>31</v>
      </c>
      <c r="CL33" s="148">
        <v>31</v>
      </c>
      <c r="CM33" s="180">
        <f>+CK33/CL33</f>
        <v>1</v>
      </c>
      <c r="CN33" s="148" t="s">
        <v>659</v>
      </c>
      <c r="CO33" s="148" t="s">
        <v>21</v>
      </c>
      <c r="CP33" s="181" t="s">
        <v>839</v>
      </c>
      <c r="CQ33" s="148"/>
      <c r="CR33" s="171">
        <f t="shared" si="34"/>
        <v>1</v>
      </c>
      <c r="CS33" s="148">
        <v>46</v>
      </c>
      <c r="CT33" s="148">
        <v>46</v>
      </c>
      <c r="CU33" s="180">
        <f t="shared" si="35"/>
        <v>1</v>
      </c>
      <c r="CV33" s="148" t="s">
        <v>659</v>
      </c>
      <c r="CW33" s="148" t="s">
        <v>21</v>
      </c>
      <c r="CX33" s="181" t="s">
        <v>840</v>
      </c>
      <c r="CY33" s="148"/>
      <c r="CZ33" s="131">
        <f>AVERAGE(CE33,CM33,CU33)</f>
        <v>1</v>
      </c>
      <c r="DA33" s="142">
        <f>CZ33</f>
        <v>1</v>
      </c>
      <c r="DB33" s="132" t="s">
        <v>21</v>
      </c>
      <c r="DC33" s="47">
        <v>1</v>
      </c>
      <c r="DD33" s="48">
        <v>33</v>
      </c>
      <c r="DE33" s="48">
        <v>33</v>
      </c>
      <c r="DF33" s="47">
        <f>DD33/DE33</f>
        <v>1</v>
      </c>
      <c r="DG33" s="49"/>
      <c r="DH33" s="50" t="s">
        <v>674</v>
      </c>
      <c r="DI33" s="394" t="s">
        <v>691</v>
      </c>
      <c r="DJ33" s="51" t="s">
        <v>198</v>
      </c>
      <c r="DK33" s="47">
        <v>1</v>
      </c>
      <c r="DL33" s="48">
        <v>39</v>
      </c>
      <c r="DM33" s="48">
        <v>39</v>
      </c>
      <c r="DN33" s="47">
        <f>+DL33/DM33</f>
        <v>1</v>
      </c>
      <c r="DO33" s="49"/>
      <c r="DP33" s="50" t="s">
        <v>674</v>
      </c>
      <c r="DQ33" s="394" t="s">
        <v>692</v>
      </c>
      <c r="DR33" s="51" t="s">
        <v>198</v>
      </c>
      <c r="DS33" s="47">
        <v>1</v>
      </c>
      <c r="DT33" s="48">
        <v>36</v>
      </c>
      <c r="DU33" s="48">
        <v>36</v>
      </c>
      <c r="DV33" s="47">
        <f>+DT33/DU33</f>
        <v>1</v>
      </c>
      <c r="DW33" s="49"/>
      <c r="DX33" s="50" t="s">
        <v>21</v>
      </c>
      <c r="DY33" s="394" t="s">
        <v>692</v>
      </c>
      <c r="DZ33" s="51" t="s">
        <v>198</v>
      </c>
      <c r="EA33" s="131">
        <f>AVERAGE(DF33,DN33,DV33)</f>
        <v>1</v>
      </c>
      <c r="EB33" s="142">
        <f>EA33</f>
        <v>1</v>
      </c>
      <c r="EC33" s="413" t="s">
        <v>21</v>
      </c>
    </row>
    <row r="34" spans="1:133" ht="63.75" customHeight="1" x14ac:dyDescent="0.25">
      <c r="A34" s="11">
        <v>27</v>
      </c>
      <c r="B34" s="12" t="s">
        <v>26</v>
      </c>
      <c r="C34" s="13" t="s">
        <v>258</v>
      </c>
      <c r="D34" s="170" t="s">
        <v>259</v>
      </c>
      <c r="E34" s="10" t="s">
        <v>29</v>
      </c>
      <c r="F34" s="20" t="s">
        <v>260</v>
      </c>
      <c r="G34" s="18" t="s">
        <v>261</v>
      </c>
      <c r="H34" s="22" t="s">
        <v>32</v>
      </c>
      <c r="I34" s="18" t="s">
        <v>262</v>
      </c>
      <c r="J34" s="26">
        <v>1</v>
      </c>
      <c r="K34" s="18" t="s">
        <v>263</v>
      </c>
      <c r="L34" s="22" t="s">
        <v>35</v>
      </c>
      <c r="M34" s="18" t="s">
        <v>264</v>
      </c>
      <c r="N34" s="22" t="s">
        <v>37</v>
      </c>
      <c r="O34" s="18" t="s">
        <v>265</v>
      </c>
      <c r="P34" s="22" t="s">
        <v>39</v>
      </c>
      <c r="Q34" s="22" t="s">
        <v>266</v>
      </c>
      <c r="R34" s="35" t="s">
        <v>267</v>
      </c>
      <c r="S34" s="21" t="s">
        <v>268</v>
      </c>
      <c r="T34" s="21" t="s">
        <v>269</v>
      </c>
      <c r="U34" s="21" t="s">
        <v>270</v>
      </c>
      <c r="V34" s="18" t="s">
        <v>271</v>
      </c>
      <c r="W34" s="289" t="s">
        <v>272</v>
      </c>
      <c r="X34" s="18" t="s">
        <v>273</v>
      </c>
      <c r="Y34" s="18" t="s">
        <v>274</v>
      </c>
      <c r="Z34" s="333">
        <f t="shared" si="0"/>
        <v>1</v>
      </c>
      <c r="AA34" s="162"/>
      <c r="AB34" s="162"/>
      <c r="AC34" s="162"/>
      <c r="AD34" s="162"/>
      <c r="AE34" s="162"/>
      <c r="AF34" s="162"/>
      <c r="AG34" s="162"/>
      <c r="AH34" s="333">
        <f t="shared" si="1"/>
        <v>1</v>
      </c>
      <c r="AI34" s="162">
        <v>3</v>
      </c>
      <c r="AJ34" s="162">
        <v>3</v>
      </c>
      <c r="AK34" s="376">
        <f>AI34/AJ34</f>
        <v>1</v>
      </c>
      <c r="AL34" s="162" t="s">
        <v>659</v>
      </c>
      <c r="AM34" s="162" t="s">
        <v>21</v>
      </c>
      <c r="AN34" s="162" t="s">
        <v>1111</v>
      </c>
      <c r="AO34" s="162"/>
      <c r="AP34" s="333">
        <f t="shared" si="2"/>
        <v>1</v>
      </c>
      <c r="AQ34" s="162"/>
      <c r="AR34" s="162"/>
      <c r="AS34" s="162"/>
      <c r="AT34" s="162"/>
      <c r="AU34" s="162"/>
      <c r="AV34" s="162"/>
      <c r="AW34" s="162"/>
      <c r="AX34" s="462">
        <f>AK34</f>
        <v>1</v>
      </c>
      <c r="AY34" s="142">
        <f>AX34</f>
        <v>1</v>
      </c>
      <c r="AZ34" s="148" t="s">
        <v>21</v>
      </c>
      <c r="BA34" s="333">
        <f t="shared" si="3"/>
        <v>1</v>
      </c>
      <c r="BB34" s="162"/>
      <c r="BC34" s="162"/>
      <c r="BD34" s="162"/>
      <c r="BE34" s="162"/>
      <c r="BF34" s="162"/>
      <c r="BG34" s="162"/>
      <c r="BH34" s="162"/>
      <c r="BI34" s="333">
        <f t="shared" si="4"/>
        <v>1</v>
      </c>
      <c r="BJ34" s="162"/>
      <c r="BK34" s="162"/>
      <c r="BL34" s="162"/>
      <c r="BM34" s="162"/>
      <c r="BN34" s="162"/>
      <c r="BO34" s="162"/>
      <c r="BP34" s="162"/>
      <c r="BQ34" s="333">
        <f t="shared" si="5"/>
        <v>1</v>
      </c>
      <c r="BR34" s="162">
        <v>2</v>
      </c>
      <c r="BS34" s="162">
        <v>3</v>
      </c>
      <c r="BT34" s="376">
        <f>BR34/BS34</f>
        <v>0.66666666666666663</v>
      </c>
      <c r="BU34" s="162" t="s">
        <v>968</v>
      </c>
      <c r="BV34" s="162" t="s">
        <v>19</v>
      </c>
      <c r="BW34" s="162" t="s">
        <v>975</v>
      </c>
      <c r="BX34" s="162" t="s">
        <v>976</v>
      </c>
      <c r="BY34" s="162"/>
      <c r="BZ34" s="152">
        <f>BT34</f>
        <v>0.66666666666666663</v>
      </c>
      <c r="CA34" s="162" t="str">
        <f>BV34</f>
        <v>REGULAR</v>
      </c>
      <c r="CB34" s="148"/>
      <c r="CC34" s="148"/>
      <c r="CD34" s="148"/>
      <c r="CE34" s="148"/>
      <c r="CF34" s="148"/>
      <c r="CG34" s="148"/>
      <c r="CH34" s="148"/>
      <c r="CI34" s="148"/>
      <c r="CJ34" s="148"/>
      <c r="CK34" s="148"/>
      <c r="CL34" s="148"/>
      <c r="CM34" s="148"/>
      <c r="CN34" s="148"/>
      <c r="CO34" s="148"/>
      <c r="CP34" s="148"/>
      <c r="CQ34" s="148"/>
      <c r="CR34" s="171">
        <v>1</v>
      </c>
      <c r="CS34" s="148">
        <v>0</v>
      </c>
      <c r="CT34" s="148">
        <v>3</v>
      </c>
      <c r="CU34" s="148">
        <f>CS34/CT34</f>
        <v>0</v>
      </c>
      <c r="CV34" s="148" t="s">
        <v>646</v>
      </c>
      <c r="CW34" s="148" t="s">
        <v>18</v>
      </c>
      <c r="CX34" s="148" t="s">
        <v>857</v>
      </c>
      <c r="CY34" s="148" t="s">
        <v>858</v>
      </c>
      <c r="CZ34" s="132"/>
      <c r="DA34" s="142">
        <f>CU34</f>
        <v>0</v>
      </c>
      <c r="DB34" s="133" t="str">
        <f>CW34</f>
        <v>MALO</v>
      </c>
      <c r="DC34" s="47"/>
      <c r="DD34" s="48"/>
      <c r="DE34" s="48"/>
      <c r="DF34" s="47"/>
      <c r="DG34" s="49"/>
      <c r="DH34" s="50"/>
      <c r="DI34" s="394"/>
      <c r="DJ34" s="51"/>
      <c r="DK34" s="47"/>
      <c r="DL34" s="48"/>
      <c r="DM34" s="48"/>
      <c r="DN34" s="47"/>
      <c r="DO34" s="49"/>
      <c r="DP34" s="50"/>
      <c r="DQ34" s="394"/>
      <c r="DR34" s="51"/>
      <c r="DS34" s="47">
        <v>1</v>
      </c>
      <c r="DT34" s="48">
        <v>1</v>
      </c>
      <c r="DU34" s="48">
        <v>3</v>
      </c>
      <c r="DV34" s="47">
        <f>DT34/DU34</f>
        <v>0.33333333333333331</v>
      </c>
      <c r="DW34" s="49" t="s">
        <v>646</v>
      </c>
      <c r="DX34" s="50" t="s">
        <v>18</v>
      </c>
      <c r="DY34" s="394" t="s">
        <v>693</v>
      </c>
      <c r="DZ34" s="51" t="s">
        <v>694</v>
      </c>
      <c r="EA34" s="132"/>
      <c r="EB34" s="142">
        <f>DV34</f>
        <v>0.33333333333333331</v>
      </c>
      <c r="EC34" s="411" t="str">
        <f>DX34</f>
        <v>MALO</v>
      </c>
    </row>
    <row r="35" spans="1:133" ht="63.75" customHeight="1" x14ac:dyDescent="0.25">
      <c r="A35" s="11">
        <v>28</v>
      </c>
      <c r="B35" s="289" t="s">
        <v>275</v>
      </c>
      <c r="C35" s="13" t="s">
        <v>258</v>
      </c>
      <c r="D35" s="170" t="s">
        <v>259</v>
      </c>
      <c r="E35" s="10" t="s">
        <v>29</v>
      </c>
      <c r="F35" s="20" t="s">
        <v>276</v>
      </c>
      <c r="G35" s="18" t="s">
        <v>277</v>
      </c>
      <c r="H35" s="22" t="s">
        <v>39</v>
      </c>
      <c r="I35" s="18" t="s">
        <v>278</v>
      </c>
      <c r="J35" s="26">
        <v>0.65</v>
      </c>
      <c r="K35" s="18" t="s">
        <v>279</v>
      </c>
      <c r="L35" s="18" t="s">
        <v>66</v>
      </c>
      <c r="M35" s="18" t="s">
        <v>280</v>
      </c>
      <c r="N35" s="22" t="s">
        <v>37</v>
      </c>
      <c r="O35" s="18" t="s">
        <v>281</v>
      </c>
      <c r="P35" s="22" t="s">
        <v>282</v>
      </c>
      <c r="Q35" s="22" t="s">
        <v>39</v>
      </c>
      <c r="R35" s="35" t="s">
        <v>974</v>
      </c>
      <c r="S35" s="21" t="s">
        <v>284</v>
      </c>
      <c r="T35" s="21" t="s">
        <v>285</v>
      </c>
      <c r="U35" s="21" t="s">
        <v>286</v>
      </c>
      <c r="V35" s="18" t="s">
        <v>287</v>
      </c>
      <c r="W35" s="18" t="s">
        <v>288</v>
      </c>
      <c r="X35" s="18" t="s">
        <v>273</v>
      </c>
      <c r="Y35" s="18" t="s">
        <v>274</v>
      </c>
      <c r="Z35" s="333">
        <f t="shared" si="0"/>
        <v>0.65</v>
      </c>
      <c r="AA35" s="162">
        <v>261</v>
      </c>
      <c r="AB35" s="162">
        <v>299</v>
      </c>
      <c r="AC35" s="463">
        <f>AA35/AB35</f>
        <v>0.87290969899665549</v>
      </c>
      <c r="AD35" s="162" t="s">
        <v>650</v>
      </c>
      <c r="AE35" s="162" t="s">
        <v>21</v>
      </c>
      <c r="AF35" s="162" t="s">
        <v>1112</v>
      </c>
      <c r="AG35" s="162"/>
      <c r="AH35" s="333">
        <f t="shared" si="1"/>
        <v>0.65</v>
      </c>
      <c r="AI35" s="162">
        <v>253</v>
      </c>
      <c r="AJ35" s="162">
        <v>298</v>
      </c>
      <c r="AK35" s="463">
        <f>AI35/AJ35</f>
        <v>0.84899328859060408</v>
      </c>
      <c r="AL35" s="162" t="s">
        <v>650</v>
      </c>
      <c r="AM35" s="162" t="s">
        <v>21</v>
      </c>
      <c r="AN35" s="162" t="s">
        <v>1112</v>
      </c>
      <c r="AO35" s="162"/>
      <c r="AP35" s="333">
        <f t="shared" si="2"/>
        <v>0.65</v>
      </c>
      <c r="AQ35" s="162">
        <v>253</v>
      </c>
      <c r="AR35" s="162">
        <v>298</v>
      </c>
      <c r="AS35" s="376">
        <f>AQ35/AR35</f>
        <v>0.84899328859060408</v>
      </c>
      <c r="AT35" s="162" t="s">
        <v>650</v>
      </c>
      <c r="AU35" s="162" t="s">
        <v>21</v>
      </c>
      <c r="AV35" s="162" t="s">
        <v>1112</v>
      </c>
      <c r="AW35" s="162"/>
      <c r="AX35" s="459">
        <f>AVERAGE(AC35,AK35,AS35)</f>
        <v>0.85696542539262122</v>
      </c>
      <c r="AY35" s="142">
        <f>AX35</f>
        <v>0.85696542539262122</v>
      </c>
      <c r="AZ35" s="148" t="s">
        <v>21</v>
      </c>
      <c r="BA35" s="333">
        <f t="shared" si="3"/>
        <v>0.65</v>
      </c>
      <c r="BB35" s="162">
        <v>160</v>
      </c>
      <c r="BC35" s="162">
        <v>309</v>
      </c>
      <c r="BD35" s="376">
        <f>BB35/BC35</f>
        <v>0.51779935275080902</v>
      </c>
      <c r="BE35" s="162" t="s">
        <v>646</v>
      </c>
      <c r="BF35" s="162" t="s">
        <v>19</v>
      </c>
      <c r="BG35" s="162" t="s">
        <v>965</v>
      </c>
      <c r="BH35" s="162" t="s">
        <v>966</v>
      </c>
      <c r="BI35" s="333">
        <f t="shared" si="4"/>
        <v>0.65</v>
      </c>
      <c r="BJ35" s="162">
        <v>209</v>
      </c>
      <c r="BK35" s="162">
        <v>309</v>
      </c>
      <c r="BL35" s="376">
        <f>BJ35/BK35</f>
        <v>0.6763754045307443</v>
      </c>
      <c r="BM35" s="162" t="s">
        <v>650</v>
      </c>
      <c r="BN35" s="162" t="s">
        <v>20</v>
      </c>
      <c r="BO35" s="162" t="s">
        <v>967</v>
      </c>
      <c r="BP35" s="162"/>
      <c r="BQ35" s="333">
        <f t="shared" si="5"/>
        <v>0.65</v>
      </c>
      <c r="BR35" s="162">
        <v>191</v>
      </c>
      <c r="BS35" s="162">
        <v>309</v>
      </c>
      <c r="BT35" s="376">
        <f>BR35/BS35</f>
        <v>0.6181229773462783</v>
      </c>
      <c r="BU35" s="162" t="s">
        <v>968</v>
      </c>
      <c r="BV35" s="162" t="s">
        <v>20</v>
      </c>
      <c r="BW35" s="162" t="s">
        <v>969</v>
      </c>
      <c r="BX35" s="162"/>
      <c r="BY35" s="131">
        <f>AVERAGE(BD35,BL35,BT35)</f>
        <v>0.6040992448759438</v>
      </c>
      <c r="BZ35" s="399">
        <f>BY35</f>
        <v>0.6040992448759438</v>
      </c>
      <c r="CA35" s="162" t="s">
        <v>20</v>
      </c>
      <c r="CB35" s="180">
        <v>0.65</v>
      </c>
      <c r="CC35" s="148">
        <v>209</v>
      </c>
      <c r="CD35" s="148">
        <v>618</v>
      </c>
      <c r="CE35" s="180">
        <v>0.33818770226537215</v>
      </c>
      <c r="CF35" s="148" t="s">
        <v>283</v>
      </c>
      <c r="CG35" s="148" t="s">
        <v>18</v>
      </c>
      <c r="CH35" s="148" t="s">
        <v>859</v>
      </c>
      <c r="CI35" s="148" t="s">
        <v>860</v>
      </c>
      <c r="CJ35" s="180">
        <v>0.65</v>
      </c>
      <c r="CK35" s="148">
        <v>225</v>
      </c>
      <c r="CL35" s="148">
        <v>618</v>
      </c>
      <c r="CM35" s="180">
        <v>0.36407766990291263</v>
      </c>
      <c r="CN35" s="148" t="s">
        <v>283</v>
      </c>
      <c r="CO35" s="148" t="s">
        <v>18</v>
      </c>
      <c r="CP35" s="148" t="s">
        <v>859</v>
      </c>
      <c r="CQ35" s="148" t="s">
        <v>860</v>
      </c>
      <c r="CR35" s="180">
        <v>0.65</v>
      </c>
      <c r="CS35" s="148">
        <v>195</v>
      </c>
      <c r="CT35" s="148">
        <v>618</v>
      </c>
      <c r="CU35" s="180">
        <v>0.3155339805825243</v>
      </c>
      <c r="CV35" s="148" t="s">
        <v>283</v>
      </c>
      <c r="CW35" s="148" t="s">
        <v>18</v>
      </c>
      <c r="CX35" s="148" t="s">
        <v>859</v>
      </c>
      <c r="CY35" s="148"/>
      <c r="CZ35" s="131">
        <f>AVERAGE(CE35,CM35,CU35)</f>
        <v>0.33926645091693636</v>
      </c>
      <c r="DA35" s="142">
        <f>CZ35</f>
        <v>0.33926645091693636</v>
      </c>
      <c r="DB35" s="132" t="s">
        <v>18</v>
      </c>
      <c r="DC35" s="47">
        <v>0.65</v>
      </c>
      <c r="DD35" s="48">
        <v>547</v>
      </c>
      <c r="DE35" s="48">
        <v>608</v>
      </c>
      <c r="DF35" s="47">
        <f>DD35/DE35</f>
        <v>0.89967105263157898</v>
      </c>
      <c r="DG35" s="74" t="s">
        <v>650</v>
      </c>
      <c r="DH35" s="50" t="s">
        <v>21</v>
      </c>
      <c r="DI35" s="394" t="s">
        <v>695</v>
      </c>
      <c r="DJ35" s="51"/>
      <c r="DK35" s="47">
        <v>0.65</v>
      </c>
      <c r="DL35" s="48">
        <v>560</v>
      </c>
      <c r="DM35" s="48">
        <v>608</v>
      </c>
      <c r="DN35" s="47">
        <f>DL35/DM35</f>
        <v>0.92105263157894735</v>
      </c>
      <c r="DO35" s="74" t="s">
        <v>650</v>
      </c>
      <c r="DP35" s="50" t="s">
        <v>21</v>
      </c>
      <c r="DQ35" s="394" t="s">
        <v>696</v>
      </c>
      <c r="DR35" s="51"/>
      <c r="DS35" s="47">
        <v>0.65</v>
      </c>
      <c r="DT35" s="48">
        <v>585</v>
      </c>
      <c r="DU35" s="48">
        <v>608</v>
      </c>
      <c r="DV35" s="47">
        <f>DT35/DU35</f>
        <v>0.96217105263157898</v>
      </c>
      <c r="DW35" s="74" t="s">
        <v>650</v>
      </c>
      <c r="DX35" s="50" t="s">
        <v>21</v>
      </c>
      <c r="DY35" s="394" t="s">
        <v>697</v>
      </c>
      <c r="DZ35" s="51"/>
      <c r="EA35" s="131">
        <f>AVERAGE(DF35,DN35,DV35)</f>
        <v>0.92763157894736847</v>
      </c>
      <c r="EB35" s="142">
        <f>EA35</f>
        <v>0.92763157894736847</v>
      </c>
      <c r="EC35" s="413" t="s">
        <v>21</v>
      </c>
    </row>
    <row r="36" spans="1:133" ht="63.75" customHeight="1" x14ac:dyDescent="0.25">
      <c r="A36" s="11">
        <v>29</v>
      </c>
      <c r="B36" s="289" t="s">
        <v>275</v>
      </c>
      <c r="C36" s="13" t="s">
        <v>258</v>
      </c>
      <c r="D36" s="170" t="s">
        <v>259</v>
      </c>
      <c r="E36" s="10" t="s">
        <v>71</v>
      </c>
      <c r="F36" s="20" t="s">
        <v>289</v>
      </c>
      <c r="G36" s="18" t="s">
        <v>290</v>
      </c>
      <c r="H36" s="22" t="s">
        <v>39</v>
      </c>
      <c r="I36" s="18" t="s">
        <v>278</v>
      </c>
      <c r="J36" s="140">
        <v>0.35416666666666669</v>
      </c>
      <c r="K36" s="18" t="s">
        <v>292</v>
      </c>
      <c r="L36" s="18" t="s">
        <v>66</v>
      </c>
      <c r="M36" s="18" t="s">
        <v>293</v>
      </c>
      <c r="N36" s="22" t="s">
        <v>294</v>
      </c>
      <c r="O36" s="18" t="s">
        <v>295</v>
      </c>
      <c r="P36" s="22" t="s">
        <v>296</v>
      </c>
      <c r="Q36" s="22" t="s">
        <v>39</v>
      </c>
      <c r="R36" s="35" t="s">
        <v>297</v>
      </c>
      <c r="S36" s="21" t="s">
        <v>298</v>
      </c>
      <c r="T36" s="21" t="s">
        <v>299</v>
      </c>
      <c r="U36" s="28" t="s">
        <v>300</v>
      </c>
      <c r="V36" s="18" t="s">
        <v>301</v>
      </c>
      <c r="W36" s="18" t="s">
        <v>302</v>
      </c>
      <c r="X36" s="18" t="s">
        <v>273</v>
      </c>
      <c r="Y36" s="18" t="s">
        <v>274</v>
      </c>
      <c r="Z36" s="333">
        <f t="shared" si="0"/>
        <v>0.35416666666666669</v>
      </c>
      <c r="AA36" s="162" t="s">
        <v>698</v>
      </c>
      <c r="AB36" s="162" t="s">
        <v>698</v>
      </c>
      <c r="AC36" s="381">
        <v>0.44166666666666665</v>
      </c>
      <c r="AD36" s="162" t="s">
        <v>650</v>
      </c>
      <c r="AE36" s="162" t="s">
        <v>861</v>
      </c>
      <c r="AF36" s="464" t="s">
        <v>1113</v>
      </c>
      <c r="AG36" s="162" t="s">
        <v>1114</v>
      </c>
      <c r="AH36" s="333">
        <f t="shared" si="1"/>
        <v>0.35416666666666669</v>
      </c>
      <c r="AI36" s="162" t="s">
        <v>698</v>
      </c>
      <c r="AJ36" s="162" t="s">
        <v>698</v>
      </c>
      <c r="AK36" s="381">
        <v>0.40138888888888885</v>
      </c>
      <c r="AL36" s="162" t="s">
        <v>650</v>
      </c>
      <c r="AM36" s="162" t="s">
        <v>861</v>
      </c>
      <c r="AN36" s="464" t="s">
        <v>971</v>
      </c>
      <c r="AO36" s="162" t="s">
        <v>1114</v>
      </c>
      <c r="AP36" s="333">
        <f t="shared" si="2"/>
        <v>0.35416666666666669</v>
      </c>
      <c r="AQ36" s="162" t="s">
        <v>698</v>
      </c>
      <c r="AR36" s="162" t="s">
        <v>698</v>
      </c>
      <c r="AS36" s="381">
        <v>0.44166666666666665</v>
      </c>
      <c r="AT36" s="162" t="s">
        <v>650</v>
      </c>
      <c r="AU36" s="162" t="s">
        <v>861</v>
      </c>
      <c r="AV36" s="464" t="s">
        <v>1113</v>
      </c>
      <c r="AW36" s="162" t="s">
        <v>1114</v>
      </c>
      <c r="AX36" s="465">
        <f>AVERAGE(AC36,AK36,AS36)</f>
        <v>0.4282407407407407</v>
      </c>
      <c r="AY36" s="138">
        <f>AX36</f>
        <v>0.4282407407407407</v>
      </c>
      <c r="AZ36" s="148" t="s">
        <v>18</v>
      </c>
      <c r="BA36" s="335">
        <f t="shared" si="3"/>
        <v>0.35416666666666669</v>
      </c>
      <c r="BB36" s="162" t="s">
        <v>698</v>
      </c>
      <c r="BC36" s="162" t="s">
        <v>698</v>
      </c>
      <c r="BD36" s="140">
        <v>0.3979166666666667</v>
      </c>
      <c r="BE36" s="162" t="s">
        <v>650</v>
      </c>
      <c r="BF36" s="132" t="s">
        <v>861</v>
      </c>
      <c r="BG36" s="162" t="s">
        <v>970</v>
      </c>
      <c r="BH36" s="162"/>
      <c r="BI36" s="335">
        <f t="shared" si="4"/>
        <v>0.35416666666666669</v>
      </c>
      <c r="BJ36" s="162" t="s">
        <v>698</v>
      </c>
      <c r="BK36" s="162" t="s">
        <v>698</v>
      </c>
      <c r="BL36" s="381">
        <v>0.40138888888888885</v>
      </c>
      <c r="BM36" s="162" t="s">
        <v>650</v>
      </c>
      <c r="BN36" s="132" t="s">
        <v>861</v>
      </c>
      <c r="BO36" s="162" t="s">
        <v>971</v>
      </c>
      <c r="BP36" s="162"/>
      <c r="BQ36" s="335">
        <f t="shared" si="5"/>
        <v>0.35416666666666669</v>
      </c>
      <c r="BR36" s="162" t="s">
        <v>698</v>
      </c>
      <c r="BS36" s="162" t="s">
        <v>698</v>
      </c>
      <c r="BT36" s="381">
        <v>0.4291666666666667</v>
      </c>
      <c r="BU36" s="162" t="s">
        <v>650</v>
      </c>
      <c r="BV36" s="132" t="s">
        <v>861</v>
      </c>
      <c r="BW36" s="162" t="s">
        <v>972</v>
      </c>
      <c r="BX36" s="162" t="s">
        <v>973</v>
      </c>
      <c r="BY36" s="138">
        <f>AVERAGE(BD36,BL36,BT36)</f>
        <v>0.40949074074074071</v>
      </c>
      <c r="BZ36" s="381">
        <f>BY36</f>
        <v>0.40949074074074071</v>
      </c>
      <c r="CA36" s="162" t="s">
        <v>18</v>
      </c>
      <c r="CB36" s="187" t="s">
        <v>291</v>
      </c>
      <c r="CC36" s="187" t="s">
        <v>698</v>
      </c>
      <c r="CD36" s="187" t="s">
        <v>698</v>
      </c>
      <c r="CE36" s="188">
        <v>0.42708333333333331</v>
      </c>
      <c r="CF36" s="187" t="s">
        <v>650</v>
      </c>
      <c r="CG36" s="189" t="s">
        <v>861</v>
      </c>
      <c r="CH36" s="187" t="s">
        <v>862</v>
      </c>
      <c r="CI36" s="189" t="s">
        <v>863</v>
      </c>
      <c r="CJ36" s="187" t="s">
        <v>291</v>
      </c>
      <c r="CK36" s="187" t="s">
        <v>698</v>
      </c>
      <c r="CL36" s="187" t="s">
        <v>698</v>
      </c>
      <c r="CM36" s="190">
        <v>0.41319444444444442</v>
      </c>
      <c r="CN36" s="187" t="s">
        <v>650</v>
      </c>
      <c r="CO36" s="189" t="s">
        <v>861</v>
      </c>
      <c r="CP36" s="187" t="s">
        <v>864</v>
      </c>
      <c r="CQ36" s="189" t="s">
        <v>863</v>
      </c>
      <c r="CR36" s="187" t="s">
        <v>291</v>
      </c>
      <c r="CS36" s="187" t="s">
        <v>698</v>
      </c>
      <c r="CT36" s="187" t="s">
        <v>698</v>
      </c>
      <c r="CU36" s="190">
        <v>0.38819444444444445</v>
      </c>
      <c r="CV36" s="187" t="s">
        <v>650</v>
      </c>
      <c r="CW36" s="189" t="s">
        <v>861</v>
      </c>
      <c r="CX36" s="187" t="s">
        <v>865</v>
      </c>
      <c r="CY36" s="189" t="s">
        <v>866</v>
      </c>
      <c r="CZ36" s="138">
        <f>AVERAGE(CE36,CM36,CU36)</f>
        <v>0.40949074074074071</v>
      </c>
      <c r="DA36" s="138">
        <f>CZ36</f>
        <v>0.40949074074074071</v>
      </c>
      <c r="DB36" s="132" t="s">
        <v>18</v>
      </c>
      <c r="DC36" s="47" t="s">
        <v>291</v>
      </c>
      <c r="DD36" s="48" t="s">
        <v>698</v>
      </c>
      <c r="DE36" s="48" t="s">
        <v>698</v>
      </c>
      <c r="DF36" s="74">
        <v>0.37222222222222223</v>
      </c>
      <c r="DG36" s="74" t="s">
        <v>650</v>
      </c>
      <c r="DH36" s="50" t="s">
        <v>19</v>
      </c>
      <c r="DI36" s="394" t="s">
        <v>699</v>
      </c>
      <c r="DJ36" s="51" t="s">
        <v>700</v>
      </c>
      <c r="DK36" s="47" t="s">
        <v>291</v>
      </c>
      <c r="DL36" s="48" t="s">
        <v>698</v>
      </c>
      <c r="DM36" s="48" t="s">
        <v>698</v>
      </c>
      <c r="DN36" s="74">
        <v>0.41666666666666669</v>
      </c>
      <c r="DO36" s="74" t="s">
        <v>650</v>
      </c>
      <c r="DP36" s="50" t="s">
        <v>18</v>
      </c>
      <c r="DQ36" s="394" t="s">
        <v>701</v>
      </c>
      <c r="DR36" s="51" t="s">
        <v>702</v>
      </c>
      <c r="DS36" s="47" t="s">
        <v>291</v>
      </c>
      <c r="DT36" s="48" t="s">
        <v>698</v>
      </c>
      <c r="DU36" s="48" t="s">
        <v>698</v>
      </c>
      <c r="DV36" s="74">
        <v>0.40902777777777777</v>
      </c>
      <c r="DW36" s="74" t="s">
        <v>650</v>
      </c>
      <c r="DX36" s="50" t="s">
        <v>18</v>
      </c>
      <c r="DY36" s="394" t="s">
        <v>703</v>
      </c>
      <c r="DZ36" s="51" t="s">
        <v>704</v>
      </c>
      <c r="EA36" s="138">
        <f>AVERAGE(DF36,DN36,DV36)</f>
        <v>0.39930555555555558</v>
      </c>
      <c r="EB36" s="138">
        <f>EA36</f>
        <v>0.39930555555555558</v>
      </c>
      <c r="EC36" s="413" t="s">
        <v>18</v>
      </c>
    </row>
    <row r="37" spans="1:133" ht="135" customHeight="1" x14ac:dyDescent="0.25">
      <c r="A37" s="11">
        <v>30</v>
      </c>
      <c r="B37" s="289" t="s">
        <v>275</v>
      </c>
      <c r="C37" s="13" t="s">
        <v>258</v>
      </c>
      <c r="D37" s="170" t="s">
        <v>259</v>
      </c>
      <c r="E37" s="10" t="s">
        <v>29</v>
      </c>
      <c r="F37" s="20" t="s">
        <v>303</v>
      </c>
      <c r="G37" s="18" t="s">
        <v>304</v>
      </c>
      <c r="H37" s="22" t="s">
        <v>39</v>
      </c>
      <c r="I37" s="18" t="s">
        <v>278</v>
      </c>
      <c r="J37" s="26">
        <v>1</v>
      </c>
      <c r="K37" s="18" t="s">
        <v>305</v>
      </c>
      <c r="L37" s="18" t="s">
        <v>35</v>
      </c>
      <c r="M37" s="18" t="s">
        <v>306</v>
      </c>
      <c r="N37" s="18" t="s">
        <v>37</v>
      </c>
      <c r="O37" s="18" t="s">
        <v>295</v>
      </c>
      <c r="P37" s="22" t="s">
        <v>296</v>
      </c>
      <c r="Q37" s="22" t="s">
        <v>39</v>
      </c>
      <c r="R37" s="35" t="s">
        <v>307</v>
      </c>
      <c r="S37" s="21" t="s">
        <v>308</v>
      </c>
      <c r="T37" s="21" t="s">
        <v>309</v>
      </c>
      <c r="U37" s="21" t="s">
        <v>270</v>
      </c>
      <c r="V37" s="18" t="s">
        <v>301</v>
      </c>
      <c r="W37" s="18" t="s">
        <v>302</v>
      </c>
      <c r="X37" s="18" t="s">
        <v>273</v>
      </c>
      <c r="Y37" s="18" t="s">
        <v>274</v>
      </c>
      <c r="Z37" s="333">
        <f t="shared" si="0"/>
        <v>1</v>
      </c>
      <c r="AA37" s="162">
        <v>3311</v>
      </c>
      <c r="AB37" s="162">
        <v>3311</v>
      </c>
      <c r="AC37" s="376">
        <f>AA37/AB37</f>
        <v>1</v>
      </c>
      <c r="AD37" s="162" t="s">
        <v>659</v>
      </c>
      <c r="AE37" s="162" t="s">
        <v>21</v>
      </c>
      <c r="AF37" s="162" t="s">
        <v>867</v>
      </c>
      <c r="AG37" s="162"/>
      <c r="AH37" s="333">
        <f t="shared" si="1"/>
        <v>1</v>
      </c>
      <c r="AI37" s="162">
        <v>3160</v>
      </c>
      <c r="AJ37" s="162">
        <v>3160</v>
      </c>
      <c r="AK37" s="376">
        <f>AI37/AJ37</f>
        <v>1</v>
      </c>
      <c r="AL37" s="162" t="s">
        <v>659</v>
      </c>
      <c r="AM37" s="162" t="s">
        <v>21</v>
      </c>
      <c r="AN37" s="162" t="s">
        <v>867</v>
      </c>
      <c r="AO37" s="162"/>
      <c r="AP37" s="333">
        <f t="shared" si="2"/>
        <v>1</v>
      </c>
      <c r="AQ37" s="162">
        <v>3201</v>
      </c>
      <c r="AR37" s="162">
        <v>3201</v>
      </c>
      <c r="AS37" s="376">
        <f>AQ37/AR37</f>
        <v>1</v>
      </c>
      <c r="AT37" s="162" t="s">
        <v>659</v>
      </c>
      <c r="AU37" s="162" t="s">
        <v>21</v>
      </c>
      <c r="AV37" s="162" t="s">
        <v>867</v>
      </c>
      <c r="AW37" s="162"/>
      <c r="AX37" s="459">
        <f>AVERAGE(AC37,AK37,AS37)</f>
        <v>1</v>
      </c>
      <c r="AY37" s="142">
        <f>AX37</f>
        <v>1</v>
      </c>
      <c r="AZ37" s="148" t="s">
        <v>21</v>
      </c>
      <c r="BA37" s="333">
        <f t="shared" si="3"/>
        <v>1</v>
      </c>
      <c r="BB37" s="382">
        <v>2796</v>
      </c>
      <c r="BC37" s="382">
        <v>2796</v>
      </c>
      <c r="BD37" s="376">
        <f>BB37/BC37</f>
        <v>1</v>
      </c>
      <c r="BE37" s="162" t="s">
        <v>659</v>
      </c>
      <c r="BF37" s="162" t="s">
        <v>21</v>
      </c>
      <c r="BG37" s="162" t="s">
        <v>867</v>
      </c>
      <c r="BH37" s="162"/>
      <c r="BI37" s="333">
        <f t="shared" si="4"/>
        <v>1</v>
      </c>
      <c r="BJ37" s="382">
        <v>3119</v>
      </c>
      <c r="BK37" s="382">
        <v>3119</v>
      </c>
      <c r="BL37" s="376">
        <f>BJ37/BK37</f>
        <v>1</v>
      </c>
      <c r="BM37" s="162" t="s">
        <v>659</v>
      </c>
      <c r="BN37" s="162" t="s">
        <v>21</v>
      </c>
      <c r="BO37" s="162" t="s">
        <v>867</v>
      </c>
      <c r="BP37" s="162"/>
      <c r="BQ37" s="333">
        <f t="shared" si="5"/>
        <v>1</v>
      </c>
      <c r="BR37" s="382">
        <v>2987</v>
      </c>
      <c r="BS37" s="382">
        <v>2987</v>
      </c>
      <c r="BT37" s="376">
        <f>BR37/BS37</f>
        <v>1</v>
      </c>
      <c r="BU37" s="162" t="s">
        <v>659</v>
      </c>
      <c r="BV37" s="162" t="s">
        <v>21</v>
      </c>
      <c r="BW37" s="162" t="s">
        <v>867</v>
      </c>
      <c r="BX37" s="162"/>
      <c r="BY37" s="131">
        <f>AVERAGE(BD37,BL37,BT37)</f>
        <v>1</v>
      </c>
      <c r="BZ37" s="399">
        <f>BY37</f>
        <v>1</v>
      </c>
      <c r="CA37" s="162" t="s">
        <v>21</v>
      </c>
      <c r="CB37" s="191">
        <v>1</v>
      </c>
      <c r="CC37" s="187">
        <v>3153</v>
      </c>
      <c r="CD37" s="187">
        <v>3153</v>
      </c>
      <c r="CE37" s="280">
        <v>1</v>
      </c>
      <c r="CF37" s="187" t="s">
        <v>659</v>
      </c>
      <c r="CG37" s="187" t="s">
        <v>21</v>
      </c>
      <c r="CH37" s="187" t="s">
        <v>867</v>
      </c>
      <c r="CI37" s="148"/>
      <c r="CJ37" s="191">
        <v>1</v>
      </c>
      <c r="CK37" s="187">
        <v>2926</v>
      </c>
      <c r="CL37" s="187">
        <v>2926</v>
      </c>
      <c r="CM37" s="280">
        <v>1</v>
      </c>
      <c r="CN37" s="187" t="s">
        <v>659</v>
      </c>
      <c r="CO37" s="187" t="s">
        <v>21</v>
      </c>
      <c r="CP37" s="187" t="s">
        <v>867</v>
      </c>
      <c r="CQ37" s="148"/>
      <c r="CR37" s="191">
        <v>1</v>
      </c>
      <c r="CS37" s="187">
        <v>2761</v>
      </c>
      <c r="CT37" s="187">
        <v>2761</v>
      </c>
      <c r="CU37" s="280">
        <v>1</v>
      </c>
      <c r="CV37" s="187" t="s">
        <v>659</v>
      </c>
      <c r="CW37" s="187" t="s">
        <v>21</v>
      </c>
      <c r="CX37" s="187" t="s">
        <v>867</v>
      </c>
      <c r="CY37" s="148"/>
      <c r="CZ37" s="131">
        <f>AVERAGE(CE37,CM37,CU37)</f>
        <v>1</v>
      </c>
      <c r="DA37" s="142">
        <f>CZ37</f>
        <v>1</v>
      </c>
      <c r="DB37" s="132" t="s">
        <v>21</v>
      </c>
      <c r="DC37" s="47">
        <v>1</v>
      </c>
      <c r="DD37" s="48">
        <v>2735</v>
      </c>
      <c r="DE37" s="48">
        <v>2735</v>
      </c>
      <c r="DF37" s="47">
        <f>DD37/DE37</f>
        <v>1</v>
      </c>
      <c r="DG37" s="49" t="s">
        <v>659</v>
      </c>
      <c r="DH37" s="50" t="s">
        <v>21</v>
      </c>
      <c r="DI37" s="394" t="s">
        <v>705</v>
      </c>
      <c r="DJ37" s="51"/>
      <c r="DK37" s="47">
        <v>1</v>
      </c>
      <c r="DL37" s="48">
        <v>3342</v>
      </c>
      <c r="DM37" s="48">
        <v>3342</v>
      </c>
      <c r="DN37" s="47">
        <f>DL37/DM37</f>
        <v>1</v>
      </c>
      <c r="DO37" s="49" t="s">
        <v>659</v>
      </c>
      <c r="DP37" s="50" t="s">
        <v>21</v>
      </c>
      <c r="DQ37" s="394" t="s">
        <v>706</v>
      </c>
      <c r="DR37" s="51"/>
      <c r="DS37" s="47">
        <v>1</v>
      </c>
      <c r="DT37" s="48">
        <v>3470</v>
      </c>
      <c r="DU37" s="48">
        <v>3470</v>
      </c>
      <c r="DV37" s="47">
        <f>DT37/DU37</f>
        <v>1</v>
      </c>
      <c r="DW37" s="49" t="s">
        <v>659</v>
      </c>
      <c r="DX37" s="50" t="s">
        <v>21</v>
      </c>
      <c r="DY37" s="394" t="s">
        <v>707</v>
      </c>
      <c r="DZ37" s="51"/>
      <c r="EA37" s="131">
        <f>AVERAGE(DF37,DN37,DV37)</f>
        <v>1</v>
      </c>
      <c r="EB37" s="142">
        <f>EA37</f>
        <v>1</v>
      </c>
      <c r="EC37" s="413" t="s">
        <v>21</v>
      </c>
    </row>
    <row r="38" spans="1:133" ht="132" customHeight="1" thickBot="1" x14ac:dyDescent="0.3">
      <c r="A38" s="11">
        <v>31</v>
      </c>
      <c r="B38" s="12" t="s">
        <v>26</v>
      </c>
      <c r="C38" s="13" t="s">
        <v>310</v>
      </c>
      <c r="D38" s="170" t="s">
        <v>311</v>
      </c>
      <c r="E38" s="10" t="s">
        <v>71</v>
      </c>
      <c r="F38" s="20" t="s">
        <v>312</v>
      </c>
      <c r="G38" s="289" t="s">
        <v>313</v>
      </c>
      <c r="H38" s="289" t="s">
        <v>74</v>
      </c>
      <c r="I38" s="289" t="s">
        <v>33</v>
      </c>
      <c r="J38" s="25">
        <v>1</v>
      </c>
      <c r="K38" s="289" t="s">
        <v>314</v>
      </c>
      <c r="L38" s="10" t="s">
        <v>35</v>
      </c>
      <c r="M38" s="289" t="s">
        <v>315</v>
      </c>
      <c r="N38" s="289" t="s">
        <v>37</v>
      </c>
      <c r="O38" s="20" t="s">
        <v>316</v>
      </c>
      <c r="P38" s="19" t="s">
        <v>32</v>
      </c>
      <c r="Q38" s="19" t="s">
        <v>32</v>
      </c>
      <c r="R38" s="35" t="s">
        <v>317</v>
      </c>
      <c r="S38" s="35" t="s">
        <v>318</v>
      </c>
      <c r="T38" s="35" t="s">
        <v>319</v>
      </c>
      <c r="U38" s="36" t="s">
        <v>320</v>
      </c>
      <c r="V38" s="20" t="s">
        <v>321</v>
      </c>
      <c r="W38" s="18" t="s">
        <v>322</v>
      </c>
      <c r="X38" s="18" t="s">
        <v>323</v>
      </c>
      <c r="Y38" s="20" t="s">
        <v>324</v>
      </c>
      <c r="Z38" s="333">
        <f t="shared" si="0"/>
        <v>1</v>
      </c>
      <c r="AA38" s="323"/>
      <c r="AB38" s="323"/>
      <c r="AC38" s="323"/>
      <c r="AD38" s="323"/>
      <c r="AE38" s="323"/>
      <c r="AF38" s="323"/>
      <c r="AG38" s="323"/>
      <c r="AH38" s="333">
        <f t="shared" si="1"/>
        <v>1</v>
      </c>
      <c r="AI38" s="323"/>
      <c r="AJ38" s="323"/>
      <c r="AK38" s="323"/>
      <c r="AL38" s="323"/>
      <c r="AM38" s="323"/>
      <c r="AN38" s="323"/>
      <c r="AO38" s="323"/>
      <c r="AP38" s="333">
        <f t="shared" si="2"/>
        <v>1</v>
      </c>
      <c r="AQ38" s="20">
        <v>4</v>
      </c>
      <c r="AR38" s="20">
        <v>7</v>
      </c>
      <c r="AS38" s="26">
        <v>0.56999999999999995</v>
      </c>
      <c r="AT38" s="323" t="s">
        <v>1115</v>
      </c>
      <c r="AU38" s="31" t="s">
        <v>18</v>
      </c>
      <c r="AV38" s="20" t="s">
        <v>1116</v>
      </c>
      <c r="AW38" s="323"/>
      <c r="AX38" s="457"/>
      <c r="AY38" s="135">
        <f>AS38</f>
        <v>0.56999999999999995</v>
      </c>
      <c r="AZ38" s="148" t="s">
        <v>18</v>
      </c>
      <c r="BA38" s="333">
        <f t="shared" si="3"/>
        <v>1</v>
      </c>
      <c r="BB38" s="323"/>
      <c r="BC38" s="323"/>
      <c r="BD38" s="323"/>
      <c r="BE38" s="323"/>
      <c r="BF38" s="323"/>
      <c r="BG38" s="323"/>
      <c r="BH38" s="323"/>
      <c r="BI38" s="333">
        <f t="shared" si="4"/>
        <v>1</v>
      </c>
      <c r="BJ38" s="323"/>
      <c r="BK38" s="323"/>
      <c r="BL38" s="323"/>
      <c r="BM38" s="323"/>
      <c r="BN38" s="323"/>
      <c r="BO38" s="323"/>
      <c r="BP38" s="323"/>
      <c r="BQ38" s="333">
        <f t="shared" si="5"/>
        <v>1</v>
      </c>
      <c r="BR38" s="323"/>
      <c r="BS38" s="323"/>
      <c r="BT38" s="323"/>
      <c r="BU38" s="323"/>
      <c r="BV38" s="323"/>
      <c r="BW38" s="323"/>
      <c r="BX38" s="323"/>
      <c r="BY38" s="323"/>
      <c r="BZ38" s="322" t="s">
        <v>649</v>
      </c>
      <c r="CA38" s="322" t="s">
        <v>649</v>
      </c>
      <c r="CB38" s="148"/>
      <c r="CC38" s="148"/>
      <c r="CD38" s="148"/>
      <c r="CE38" s="148"/>
      <c r="CF38" s="148"/>
      <c r="CG38" s="148"/>
      <c r="CH38" s="148"/>
      <c r="CI38" s="148"/>
      <c r="CJ38" s="148"/>
      <c r="CK38" s="148"/>
      <c r="CL38" s="148"/>
      <c r="CM38" s="148"/>
      <c r="CN38" s="148"/>
      <c r="CO38" s="148"/>
      <c r="CP38" s="148"/>
      <c r="CQ38" s="148"/>
      <c r="CR38" s="200">
        <v>1</v>
      </c>
      <c r="CS38" s="194">
        <v>6</v>
      </c>
      <c r="CT38" s="194">
        <v>8</v>
      </c>
      <c r="CU38" s="195">
        <f>CS38/CT38</f>
        <v>0.75</v>
      </c>
      <c r="CV38" s="253" t="s">
        <v>318</v>
      </c>
      <c r="CW38" s="254" t="s">
        <v>19</v>
      </c>
      <c r="CX38" s="255" t="s">
        <v>898</v>
      </c>
      <c r="CY38" s="198" t="s">
        <v>899</v>
      </c>
      <c r="CZ38" s="132"/>
      <c r="DA38" s="135">
        <f t="shared" ref="DA38:DA43" si="38">CU38</f>
        <v>0.75</v>
      </c>
      <c r="DB38" s="135" t="s">
        <v>19</v>
      </c>
      <c r="DC38" s="47"/>
      <c r="DD38" s="48"/>
      <c r="DE38" s="48"/>
      <c r="DF38" s="47"/>
      <c r="DG38" s="49"/>
      <c r="DH38" s="50"/>
      <c r="DI38" s="62"/>
      <c r="DJ38" s="62"/>
      <c r="DK38" s="47"/>
      <c r="DL38" s="48"/>
      <c r="DM38" s="48"/>
      <c r="DN38" s="47"/>
      <c r="DO38" s="49"/>
      <c r="DP38" s="50"/>
      <c r="DQ38" s="62"/>
      <c r="DR38" s="62"/>
      <c r="DS38" s="47" t="s">
        <v>649</v>
      </c>
      <c r="DT38" s="47" t="s">
        <v>649</v>
      </c>
      <c r="DU38" s="47" t="s">
        <v>649</v>
      </c>
      <c r="DV38" s="47" t="s">
        <v>649</v>
      </c>
      <c r="DW38" s="47" t="s">
        <v>649</v>
      </c>
      <c r="DX38" s="47" t="s">
        <v>649</v>
      </c>
      <c r="DY38" s="47" t="s">
        <v>649</v>
      </c>
      <c r="DZ38" s="51"/>
      <c r="EA38" s="132"/>
      <c r="EB38" s="135" t="str">
        <f>DV38</f>
        <v>No aplica</v>
      </c>
      <c r="EC38" s="412" t="str">
        <f>DW38</f>
        <v>No aplica</v>
      </c>
    </row>
    <row r="39" spans="1:133" ht="115.5" thickBot="1" x14ac:dyDescent="0.3">
      <c r="A39" s="11">
        <v>32</v>
      </c>
      <c r="B39" s="12" t="s">
        <v>26</v>
      </c>
      <c r="C39" s="289" t="s">
        <v>325</v>
      </c>
      <c r="D39" s="170" t="s">
        <v>311</v>
      </c>
      <c r="E39" s="10" t="s">
        <v>29</v>
      </c>
      <c r="F39" s="53" t="s">
        <v>634</v>
      </c>
      <c r="G39" s="289" t="s">
        <v>326</v>
      </c>
      <c r="H39" s="10" t="s">
        <v>39</v>
      </c>
      <c r="I39" s="289" t="s">
        <v>33</v>
      </c>
      <c r="J39" s="57">
        <v>13</v>
      </c>
      <c r="K39" s="20" t="s">
        <v>327</v>
      </c>
      <c r="L39" s="10" t="s">
        <v>35</v>
      </c>
      <c r="M39" s="12" t="s">
        <v>635</v>
      </c>
      <c r="N39" s="289" t="s">
        <v>636</v>
      </c>
      <c r="O39" s="289" t="s">
        <v>328</v>
      </c>
      <c r="P39" s="10" t="s">
        <v>39</v>
      </c>
      <c r="Q39" s="10" t="s">
        <v>39</v>
      </c>
      <c r="R39" s="35" t="s">
        <v>637</v>
      </c>
      <c r="S39" s="35" t="s">
        <v>638</v>
      </c>
      <c r="T39" s="35" t="s">
        <v>639</v>
      </c>
      <c r="U39" s="24" t="s">
        <v>640</v>
      </c>
      <c r="V39" s="289" t="s">
        <v>330</v>
      </c>
      <c r="W39" s="18" t="s">
        <v>331</v>
      </c>
      <c r="X39" s="18" t="s">
        <v>332</v>
      </c>
      <c r="Y39" s="18" t="s">
        <v>333</v>
      </c>
      <c r="Z39" s="333">
        <f t="shared" si="0"/>
        <v>13</v>
      </c>
      <c r="AA39" s="323">
        <v>61</v>
      </c>
      <c r="AB39" s="323">
        <v>3.5</v>
      </c>
      <c r="AC39" s="523">
        <f>AA39/AB39</f>
        <v>17.428571428571427</v>
      </c>
      <c r="AD39" s="323" t="s">
        <v>1207</v>
      </c>
      <c r="AE39" s="323" t="s">
        <v>1208</v>
      </c>
      <c r="AF39" s="521" t="s">
        <v>1209</v>
      </c>
      <c r="AG39" s="521" t="s">
        <v>1210</v>
      </c>
      <c r="AH39" s="333">
        <f t="shared" si="1"/>
        <v>13</v>
      </c>
      <c r="AI39" s="323">
        <v>47</v>
      </c>
      <c r="AJ39" s="323">
        <v>4.4000000000000004</v>
      </c>
      <c r="AK39" s="523">
        <f>AI39/AJ39</f>
        <v>10.681818181818182</v>
      </c>
      <c r="AL39" s="35" t="s">
        <v>638</v>
      </c>
      <c r="AM39" s="35" t="s">
        <v>19</v>
      </c>
      <c r="AN39" s="323" t="s">
        <v>1212</v>
      </c>
      <c r="AO39" s="521" t="s">
        <v>1210</v>
      </c>
      <c r="AP39" s="333">
        <f t="shared" si="2"/>
        <v>13</v>
      </c>
      <c r="AQ39" s="524">
        <v>37</v>
      </c>
      <c r="AR39" s="521">
        <v>3.8</v>
      </c>
      <c r="AS39" s="526">
        <f>AQ39/AR39</f>
        <v>9.7368421052631575</v>
      </c>
      <c r="AT39" s="35" t="s">
        <v>638</v>
      </c>
      <c r="AU39" s="35" t="s">
        <v>19</v>
      </c>
      <c r="AV39" s="323" t="s">
        <v>1213</v>
      </c>
      <c r="AW39" s="521" t="s">
        <v>1117</v>
      </c>
      <c r="AX39" s="461">
        <f>AVERAGE(AC39,AK39,AS39)</f>
        <v>12.61574390521759</v>
      </c>
      <c r="AY39" s="136">
        <f>AX39</f>
        <v>12.61574390521759</v>
      </c>
      <c r="AZ39" s="466" t="s">
        <v>21</v>
      </c>
      <c r="BA39" s="336">
        <f t="shared" si="3"/>
        <v>13</v>
      </c>
      <c r="BB39" s="162"/>
      <c r="BC39" s="162"/>
      <c r="BD39" s="162"/>
      <c r="BE39" s="162"/>
      <c r="BF39" s="162"/>
      <c r="BG39" s="162"/>
      <c r="BH39" s="162"/>
      <c r="BI39" s="334">
        <f t="shared" si="4"/>
        <v>13</v>
      </c>
      <c r="BJ39" s="162"/>
      <c r="BK39" s="162"/>
      <c r="BL39" s="162"/>
      <c r="BM39" s="162"/>
      <c r="BN39" s="162"/>
      <c r="BO39" s="162"/>
      <c r="BP39" s="162"/>
      <c r="BQ39" s="334">
        <f t="shared" si="5"/>
        <v>13</v>
      </c>
      <c r="BR39" s="323">
        <v>108</v>
      </c>
      <c r="BS39" s="323">
        <v>6.3</v>
      </c>
      <c r="BT39" s="343">
        <f>BR39/BS39</f>
        <v>17.142857142857142</v>
      </c>
      <c r="BU39" s="340" t="s">
        <v>708</v>
      </c>
      <c r="BV39" s="8" t="s">
        <v>21</v>
      </c>
      <c r="BW39" s="341" t="s">
        <v>915</v>
      </c>
      <c r="BX39" s="342" t="s">
        <v>710</v>
      </c>
      <c r="BY39" s="392"/>
      <c r="BZ39" s="409">
        <f>BT39</f>
        <v>17.142857142857142</v>
      </c>
      <c r="CA39" s="162" t="str">
        <f>BV39</f>
        <v>EXCELENTE</v>
      </c>
      <c r="CB39" s="148"/>
      <c r="CC39" s="148"/>
      <c r="CD39" s="148"/>
      <c r="CE39" s="148"/>
      <c r="CF39" s="148"/>
      <c r="CG39" s="148"/>
      <c r="CH39" s="148"/>
      <c r="CI39" s="148"/>
      <c r="CJ39" s="148"/>
      <c r="CK39" s="148"/>
      <c r="CL39" s="148"/>
      <c r="CM39" s="148"/>
      <c r="CN39" s="148"/>
      <c r="CO39" s="148"/>
      <c r="CP39" s="148"/>
      <c r="CQ39" s="148"/>
      <c r="CR39" s="256">
        <v>13</v>
      </c>
      <c r="CS39" s="194">
        <v>248</v>
      </c>
      <c r="CT39" s="194">
        <v>18</v>
      </c>
      <c r="CU39" s="257">
        <f>CS39/CT39</f>
        <v>13.777777777777779</v>
      </c>
      <c r="CV39" s="253" t="s">
        <v>708</v>
      </c>
      <c r="CW39" s="285" t="s">
        <v>21</v>
      </c>
      <c r="CX39" s="255" t="s">
        <v>709</v>
      </c>
      <c r="CY39" s="198" t="s">
        <v>710</v>
      </c>
      <c r="CZ39" s="132"/>
      <c r="DA39" s="284">
        <f t="shared" si="38"/>
        <v>13.777777777777779</v>
      </c>
      <c r="DB39" s="133" t="str">
        <f>CW39</f>
        <v>EXCELENTE</v>
      </c>
      <c r="DC39" s="47"/>
      <c r="DD39" s="48"/>
      <c r="DE39" s="48"/>
      <c r="DF39" s="47"/>
      <c r="DG39" s="49"/>
      <c r="DH39" s="50"/>
      <c r="DI39" s="62"/>
      <c r="DJ39" s="62"/>
      <c r="DK39" s="47"/>
      <c r="DL39" s="48"/>
      <c r="DM39" s="48"/>
      <c r="DN39" s="47"/>
      <c r="DO39" s="49"/>
      <c r="DP39" s="50"/>
      <c r="DQ39" s="62"/>
      <c r="DR39" s="62"/>
      <c r="DS39" s="75">
        <v>13</v>
      </c>
      <c r="DT39" s="76">
        <v>221</v>
      </c>
      <c r="DU39" s="76">
        <v>17</v>
      </c>
      <c r="DV39" s="76">
        <f>+DT39/DU39</f>
        <v>13</v>
      </c>
      <c r="DW39" s="77" t="s">
        <v>708</v>
      </c>
      <c r="DX39" s="78" t="s">
        <v>21</v>
      </c>
      <c r="DY39" s="79" t="s">
        <v>709</v>
      </c>
      <c r="DZ39" s="80" t="s">
        <v>710</v>
      </c>
      <c r="EA39" s="132"/>
      <c r="EB39" s="141">
        <f>DV39</f>
        <v>13</v>
      </c>
      <c r="EC39" s="411" t="str">
        <f>DX39</f>
        <v>EXCELENTE</v>
      </c>
    </row>
    <row r="40" spans="1:133" ht="77.25" thickBot="1" x14ac:dyDescent="0.3">
      <c r="A40" s="11">
        <v>33</v>
      </c>
      <c r="B40" s="12" t="s">
        <v>26</v>
      </c>
      <c r="C40" s="289" t="s">
        <v>325</v>
      </c>
      <c r="D40" s="170" t="s">
        <v>311</v>
      </c>
      <c r="E40" s="10" t="s">
        <v>29</v>
      </c>
      <c r="F40" s="53" t="s">
        <v>341</v>
      </c>
      <c r="G40" s="289" t="s">
        <v>342</v>
      </c>
      <c r="H40" s="10" t="s">
        <v>39</v>
      </c>
      <c r="I40" s="289" t="s">
        <v>33</v>
      </c>
      <c r="J40" s="144">
        <v>10</v>
      </c>
      <c r="K40" s="289" t="s">
        <v>343</v>
      </c>
      <c r="L40" s="289" t="s">
        <v>66</v>
      </c>
      <c r="M40" s="12" t="s">
        <v>641</v>
      </c>
      <c r="N40" s="289" t="s">
        <v>636</v>
      </c>
      <c r="O40" s="20" t="s">
        <v>344</v>
      </c>
      <c r="P40" s="289" t="s">
        <v>39</v>
      </c>
      <c r="Q40" s="289" t="s">
        <v>39</v>
      </c>
      <c r="R40" s="35" t="s">
        <v>642</v>
      </c>
      <c r="S40" s="35" t="s">
        <v>643</v>
      </c>
      <c r="T40" s="35" t="s">
        <v>644</v>
      </c>
      <c r="U40" s="24" t="s">
        <v>645</v>
      </c>
      <c r="V40" s="289" t="s">
        <v>330</v>
      </c>
      <c r="W40" s="18" t="s">
        <v>331</v>
      </c>
      <c r="X40" s="18" t="s">
        <v>332</v>
      </c>
      <c r="Y40" s="18" t="s">
        <v>333</v>
      </c>
      <c r="Z40" s="333">
        <f t="shared" si="0"/>
        <v>10</v>
      </c>
      <c r="AA40" s="323">
        <v>49</v>
      </c>
      <c r="AB40" s="323">
        <v>11.16666</v>
      </c>
      <c r="AC40" s="523">
        <f>AA40/AB40</f>
        <v>4.3880623212312369</v>
      </c>
      <c r="AD40" s="35" t="s">
        <v>644</v>
      </c>
      <c r="AE40" s="323" t="s">
        <v>20</v>
      </c>
      <c r="AF40" s="521" t="s">
        <v>1211</v>
      </c>
      <c r="AG40" s="522"/>
      <c r="AH40" s="333">
        <f t="shared" si="1"/>
        <v>10</v>
      </c>
      <c r="AI40" s="323">
        <v>11</v>
      </c>
      <c r="AJ40" s="323">
        <v>8.9166600000000003</v>
      </c>
      <c r="AK40" s="523">
        <f>AI40/AJ40</f>
        <v>1.2336457821650708</v>
      </c>
      <c r="AL40" s="24" t="s">
        <v>645</v>
      </c>
      <c r="AM40" s="323" t="s">
        <v>1208</v>
      </c>
      <c r="AN40" s="521" t="s">
        <v>1211</v>
      </c>
      <c r="AO40" s="522" t="s">
        <v>974</v>
      </c>
      <c r="AP40" s="333">
        <f t="shared" si="2"/>
        <v>10</v>
      </c>
      <c r="AQ40" s="525">
        <v>6</v>
      </c>
      <c r="AR40" s="522">
        <v>4.375</v>
      </c>
      <c r="AS40" s="527">
        <f>AQ40/AR40</f>
        <v>1.3714285714285714</v>
      </c>
      <c r="AT40" s="24" t="s">
        <v>645</v>
      </c>
      <c r="AU40" s="522" t="s">
        <v>1208</v>
      </c>
      <c r="AV40" s="521" t="s">
        <v>1211</v>
      </c>
      <c r="AW40" s="522"/>
      <c r="AX40" s="461">
        <f>AVERAGE(AC40,AK40,AS40)</f>
        <v>2.3310455582749596</v>
      </c>
      <c r="AY40" s="136">
        <f>AX40</f>
        <v>2.3310455582749596</v>
      </c>
      <c r="AZ40" s="466" t="s">
        <v>21</v>
      </c>
      <c r="BA40" s="337">
        <f t="shared" ref="BA40:BA68" si="39">J40</f>
        <v>10</v>
      </c>
      <c r="BB40" s="162"/>
      <c r="BC40" s="162"/>
      <c r="BD40" s="162"/>
      <c r="BE40" s="162"/>
      <c r="BF40" s="162"/>
      <c r="BG40" s="162"/>
      <c r="BH40" s="162"/>
      <c r="BI40" s="334">
        <f t="shared" ref="BI40:BI68" si="40">J40</f>
        <v>10</v>
      </c>
      <c r="BJ40" s="162"/>
      <c r="BK40" s="162"/>
      <c r="BL40" s="162"/>
      <c r="BM40" s="162"/>
      <c r="BN40" s="162"/>
      <c r="BO40" s="162"/>
      <c r="BP40" s="162"/>
      <c r="BQ40" s="334">
        <f t="shared" ref="BQ40:BQ68" si="41">J40</f>
        <v>10</v>
      </c>
      <c r="BR40" s="323">
        <v>54</v>
      </c>
      <c r="BS40" s="323">
        <v>20</v>
      </c>
      <c r="BT40" s="323">
        <f>BR40/BS40</f>
        <v>2.7</v>
      </c>
      <c r="BU40" s="323" t="s">
        <v>645</v>
      </c>
      <c r="BV40" s="8" t="s">
        <v>21</v>
      </c>
      <c r="BW40" s="342" t="s">
        <v>711</v>
      </c>
      <c r="BX40" s="342" t="s">
        <v>712</v>
      </c>
      <c r="BY40" s="392"/>
      <c r="BZ40" s="408">
        <f>BT40</f>
        <v>2.7</v>
      </c>
      <c r="CA40" s="162" t="str">
        <f>BV40</f>
        <v>EXCELENTE</v>
      </c>
      <c r="CB40" s="148"/>
      <c r="CC40" s="148"/>
      <c r="CD40" s="148"/>
      <c r="CE40" s="148"/>
      <c r="CF40" s="148"/>
      <c r="CG40" s="148"/>
      <c r="CH40" s="148"/>
      <c r="CI40" s="148"/>
      <c r="CJ40" s="148"/>
      <c r="CK40" s="148"/>
      <c r="CL40" s="148"/>
      <c r="CM40" s="148"/>
      <c r="CN40" s="148"/>
      <c r="CO40" s="148"/>
      <c r="CP40" s="148"/>
      <c r="CQ40" s="148"/>
      <c r="CR40" s="258">
        <v>10</v>
      </c>
      <c r="CS40" s="194">
        <v>40</v>
      </c>
      <c r="CT40" s="194">
        <v>4.0999999999999996</v>
      </c>
      <c r="CU40" s="194">
        <f>CS40/CT40</f>
        <v>9.7560975609756113</v>
      </c>
      <c r="CV40" s="253" t="s">
        <v>645</v>
      </c>
      <c r="CW40" s="197" t="s">
        <v>21</v>
      </c>
      <c r="CX40" s="198" t="s">
        <v>711</v>
      </c>
      <c r="CY40" s="198" t="s">
        <v>712</v>
      </c>
      <c r="CZ40" s="132"/>
      <c r="DA40" s="136">
        <f t="shared" si="38"/>
        <v>9.7560975609756113</v>
      </c>
      <c r="DB40" s="133" t="str">
        <f>CW40</f>
        <v>EXCELENTE</v>
      </c>
      <c r="DC40" s="47"/>
      <c r="DD40" s="48"/>
      <c r="DE40" s="48"/>
      <c r="DF40" s="47"/>
      <c r="DG40" s="49"/>
      <c r="DH40" s="50"/>
      <c r="DI40" s="62"/>
      <c r="DJ40" s="62"/>
      <c r="DK40" s="47"/>
      <c r="DL40" s="48"/>
      <c r="DM40" s="48"/>
      <c r="DN40" s="47"/>
      <c r="DO40" s="49"/>
      <c r="DP40" s="50"/>
      <c r="DQ40" s="62"/>
      <c r="DR40" s="62"/>
      <c r="DS40" s="81">
        <v>10</v>
      </c>
      <c r="DT40" s="76">
        <v>25</v>
      </c>
      <c r="DU40" s="76">
        <v>15</v>
      </c>
      <c r="DV40" s="76">
        <f>DT40/DU40</f>
        <v>1.6666666666666667</v>
      </c>
      <c r="DW40" s="82" t="s">
        <v>645</v>
      </c>
      <c r="DX40" s="78" t="s">
        <v>21</v>
      </c>
      <c r="DY40" s="83" t="s">
        <v>711</v>
      </c>
      <c r="DZ40" s="80" t="s">
        <v>712</v>
      </c>
      <c r="EA40" s="132"/>
      <c r="EB40" s="136">
        <f>DV40</f>
        <v>1.6666666666666667</v>
      </c>
      <c r="EC40" s="411" t="str">
        <f>DX40</f>
        <v>EXCELENTE</v>
      </c>
    </row>
    <row r="41" spans="1:133" ht="105" customHeight="1" x14ac:dyDescent="0.25">
      <c r="A41" s="11">
        <v>34</v>
      </c>
      <c r="B41" s="12" t="s">
        <v>26</v>
      </c>
      <c r="C41" s="13" t="s">
        <v>345</v>
      </c>
      <c r="D41" s="170" t="s">
        <v>311</v>
      </c>
      <c r="E41" s="10" t="s">
        <v>29</v>
      </c>
      <c r="F41" s="55" t="s">
        <v>346</v>
      </c>
      <c r="G41" s="289" t="s">
        <v>347</v>
      </c>
      <c r="H41" s="10" t="s">
        <v>32</v>
      </c>
      <c r="I41" s="289" t="s">
        <v>348</v>
      </c>
      <c r="J41" s="25">
        <v>0.9</v>
      </c>
      <c r="K41" s="289" t="s">
        <v>349</v>
      </c>
      <c r="L41" s="10" t="s">
        <v>66</v>
      </c>
      <c r="M41" s="289" t="s">
        <v>350</v>
      </c>
      <c r="N41" s="289" t="s">
        <v>37</v>
      </c>
      <c r="O41" s="289" t="s">
        <v>351</v>
      </c>
      <c r="P41" s="10" t="s">
        <v>90</v>
      </c>
      <c r="Q41" s="10" t="s">
        <v>266</v>
      </c>
      <c r="R41" s="38" t="s">
        <v>352</v>
      </c>
      <c r="S41" s="35" t="s">
        <v>353</v>
      </c>
      <c r="T41" s="35" t="s">
        <v>354</v>
      </c>
      <c r="U41" s="36" t="s">
        <v>355</v>
      </c>
      <c r="V41" s="18" t="s">
        <v>356</v>
      </c>
      <c r="W41" s="18" t="s">
        <v>357</v>
      </c>
      <c r="X41" s="18" t="s">
        <v>357</v>
      </c>
      <c r="Y41" s="18" t="s">
        <v>358</v>
      </c>
      <c r="Z41" s="333">
        <f t="shared" si="0"/>
        <v>0.9</v>
      </c>
      <c r="AA41" s="162"/>
      <c r="AB41" s="162"/>
      <c r="AC41" s="162"/>
      <c r="AD41" s="162"/>
      <c r="AE41" s="162"/>
      <c r="AF41" s="162"/>
      <c r="AG41" s="162"/>
      <c r="AH41" s="333">
        <f t="shared" si="1"/>
        <v>0.9</v>
      </c>
      <c r="AI41" s="162"/>
      <c r="AJ41" s="162"/>
      <c r="AK41" s="162"/>
      <c r="AL41" s="162"/>
      <c r="AM41" s="162"/>
      <c r="AN41" s="162"/>
      <c r="AO41" s="162"/>
      <c r="AP41" s="333">
        <f t="shared" si="2"/>
        <v>0.9</v>
      </c>
      <c r="AQ41" s="467">
        <v>1</v>
      </c>
      <c r="AR41" s="18">
        <v>0</v>
      </c>
      <c r="AS41" s="467">
        <v>1</v>
      </c>
      <c r="AT41" s="468" t="s">
        <v>355</v>
      </c>
      <c r="AU41" s="18" t="s">
        <v>21</v>
      </c>
      <c r="AV41" s="18" t="s">
        <v>1118</v>
      </c>
      <c r="AW41" s="18"/>
      <c r="AX41" s="457"/>
      <c r="AY41" s="142">
        <f>AS41</f>
        <v>1</v>
      </c>
      <c r="AZ41" s="148" t="s">
        <v>21</v>
      </c>
      <c r="BA41" s="333">
        <f t="shared" si="39"/>
        <v>0.9</v>
      </c>
      <c r="BB41" s="162"/>
      <c r="BC41" s="162"/>
      <c r="BD41" s="162"/>
      <c r="BE41" s="162"/>
      <c r="BF41" s="162"/>
      <c r="BG41" s="162"/>
      <c r="BH41" s="162"/>
      <c r="BI41" s="333">
        <f t="shared" si="40"/>
        <v>0.9</v>
      </c>
      <c r="BJ41" s="162"/>
      <c r="BK41" s="162"/>
      <c r="BL41" s="162"/>
      <c r="BM41" s="162"/>
      <c r="BN41" s="162"/>
      <c r="BO41" s="162"/>
      <c r="BP41" s="162"/>
      <c r="BQ41" s="333">
        <f t="shared" si="41"/>
        <v>0.9</v>
      </c>
      <c r="BR41" s="323">
        <v>98.99</v>
      </c>
      <c r="BS41" s="323">
        <v>0</v>
      </c>
      <c r="BT41" s="347">
        <v>0.9899</v>
      </c>
      <c r="BU41" s="36" t="s">
        <v>355</v>
      </c>
      <c r="BV41" s="8" t="s">
        <v>21</v>
      </c>
      <c r="BW41" s="344" t="s">
        <v>916</v>
      </c>
      <c r="BX41" s="20"/>
      <c r="BY41" s="323"/>
      <c r="BZ41" s="152">
        <f>BT41</f>
        <v>0.9899</v>
      </c>
      <c r="CA41" s="162" t="str">
        <f>BV41</f>
        <v>EXCELENTE</v>
      </c>
      <c r="CB41" s="148"/>
      <c r="CC41" s="148"/>
      <c r="CD41" s="148"/>
      <c r="CE41" s="148"/>
      <c r="CF41" s="148"/>
      <c r="CG41" s="148"/>
      <c r="CH41" s="148"/>
      <c r="CI41" s="148"/>
      <c r="CJ41" s="148"/>
      <c r="CK41" s="148"/>
      <c r="CL41" s="148"/>
      <c r="CM41" s="148"/>
      <c r="CN41" s="148"/>
      <c r="CO41" s="148"/>
      <c r="CP41" s="148"/>
      <c r="CQ41" s="148"/>
      <c r="CR41" s="200">
        <v>0.9</v>
      </c>
      <c r="CS41" s="259">
        <v>99.1</v>
      </c>
      <c r="CT41" s="194">
        <v>0</v>
      </c>
      <c r="CU41" s="260">
        <v>0.99099999999999999</v>
      </c>
      <c r="CV41" s="196" t="s">
        <v>355</v>
      </c>
      <c r="CW41" s="197" t="s">
        <v>21</v>
      </c>
      <c r="CX41" s="198" t="s">
        <v>900</v>
      </c>
      <c r="CY41" s="261"/>
      <c r="CZ41" s="132"/>
      <c r="DA41" s="142">
        <f t="shared" si="38"/>
        <v>0.99099999999999999</v>
      </c>
      <c r="DB41" s="133" t="str">
        <f>CW41</f>
        <v>EXCELENTE</v>
      </c>
      <c r="DC41" s="47"/>
      <c r="DD41" s="48"/>
      <c r="DE41" s="48"/>
      <c r="DF41" s="47"/>
      <c r="DG41" s="49"/>
      <c r="DH41" s="50"/>
      <c r="DI41" s="62"/>
      <c r="DJ41" s="62"/>
      <c r="DK41" s="47"/>
      <c r="DL41" s="48"/>
      <c r="DM41" s="48"/>
      <c r="DN41" s="47"/>
      <c r="DO41" s="49"/>
      <c r="DP41" s="50"/>
      <c r="DQ41" s="62"/>
      <c r="DR41" s="62"/>
      <c r="DS41" s="84">
        <v>0.9</v>
      </c>
      <c r="DT41" s="85">
        <v>98.8</v>
      </c>
      <c r="DU41" s="86">
        <v>0</v>
      </c>
      <c r="DV41" s="87">
        <v>0.98199999999999998</v>
      </c>
      <c r="DW41" s="88" t="s">
        <v>355</v>
      </c>
      <c r="DX41" s="78" t="s">
        <v>21</v>
      </c>
      <c r="DY41" s="83" t="s">
        <v>713</v>
      </c>
      <c r="DZ41" s="80"/>
      <c r="EA41" s="132"/>
      <c r="EB41" s="142">
        <f>DV41</f>
        <v>0.98199999999999998</v>
      </c>
      <c r="EC41" s="411" t="str">
        <f>DX41</f>
        <v>EXCELENTE</v>
      </c>
    </row>
    <row r="42" spans="1:133" ht="63.75" customHeight="1" x14ac:dyDescent="0.25">
      <c r="A42" s="11">
        <v>35</v>
      </c>
      <c r="B42" s="12" t="s">
        <v>26</v>
      </c>
      <c r="C42" s="13" t="s">
        <v>345</v>
      </c>
      <c r="D42" s="170" t="s">
        <v>311</v>
      </c>
      <c r="E42" s="10" t="s">
        <v>71</v>
      </c>
      <c r="F42" s="56" t="s">
        <v>359</v>
      </c>
      <c r="G42" s="289" t="s">
        <v>360</v>
      </c>
      <c r="H42" s="10" t="s">
        <v>32</v>
      </c>
      <c r="I42" s="289" t="s">
        <v>361</v>
      </c>
      <c r="J42" s="26">
        <v>1</v>
      </c>
      <c r="K42" s="289" t="s">
        <v>362</v>
      </c>
      <c r="L42" s="10" t="s">
        <v>66</v>
      </c>
      <c r="M42" s="289" t="s">
        <v>363</v>
      </c>
      <c r="N42" s="289" t="s">
        <v>37</v>
      </c>
      <c r="O42" s="289" t="s">
        <v>364</v>
      </c>
      <c r="P42" s="10" t="s">
        <v>90</v>
      </c>
      <c r="Q42" s="10" t="s">
        <v>365</v>
      </c>
      <c r="R42" s="35" t="s">
        <v>366</v>
      </c>
      <c r="S42" s="35" t="s">
        <v>367</v>
      </c>
      <c r="T42" s="35" t="s">
        <v>368</v>
      </c>
      <c r="U42" s="36" t="s">
        <v>355</v>
      </c>
      <c r="V42" s="18" t="s">
        <v>369</v>
      </c>
      <c r="W42" s="18" t="s">
        <v>357</v>
      </c>
      <c r="X42" s="18" t="s">
        <v>357</v>
      </c>
      <c r="Y42" s="18" t="s">
        <v>358</v>
      </c>
      <c r="Z42" s="333">
        <f t="shared" si="0"/>
        <v>1</v>
      </c>
      <c r="AA42" s="162"/>
      <c r="AB42" s="162"/>
      <c r="AC42" s="162"/>
      <c r="AD42" s="162"/>
      <c r="AE42" s="162"/>
      <c r="AF42" s="162"/>
      <c r="AG42" s="162"/>
      <c r="AH42" s="333">
        <f t="shared" si="1"/>
        <v>1</v>
      </c>
      <c r="AI42" s="162"/>
      <c r="AJ42" s="162"/>
      <c r="AK42" s="162"/>
      <c r="AL42" s="162"/>
      <c r="AM42" s="162"/>
      <c r="AN42" s="162"/>
      <c r="AO42" s="162"/>
      <c r="AP42" s="333">
        <f t="shared" si="2"/>
        <v>1</v>
      </c>
      <c r="AQ42" s="18">
        <f>14+9+18</f>
        <v>41</v>
      </c>
      <c r="AR42" s="18">
        <v>46</v>
      </c>
      <c r="AS42" s="469">
        <f>AQ42/AR42</f>
        <v>0.89130434782608692</v>
      </c>
      <c r="AT42" s="468" t="s">
        <v>376</v>
      </c>
      <c r="AU42" s="18" t="s">
        <v>20</v>
      </c>
      <c r="AV42" s="18" t="s">
        <v>1119</v>
      </c>
      <c r="AW42" s="18" t="s">
        <v>1120</v>
      </c>
      <c r="AX42" s="457"/>
      <c r="AY42" s="142">
        <f>AS42</f>
        <v>0.89130434782608692</v>
      </c>
      <c r="AZ42" s="148" t="s">
        <v>20</v>
      </c>
      <c r="BA42" s="333">
        <f t="shared" si="39"/>
        <v>1</v>
      </c>
      <c r="BB42" s="162"/>
      <c r="BC42" s="162"/>
      <c r="BD42" s="162"/>
      <c r="BE42" s="162"/>
      <c r="BF42" s="162"/>
      <c r="BG42" s="162"/>
      <c r="BH42" s="162"/>
      <c r="BI42" s="333">
        <f t="shared" si="40"/>
        <v>1</v>
      </c>
      <c r="BJ42" s="162"/>
      <c r="BK42" s="162"/>
      <c r="BL42" s="162"/>
      <c r="BM42" s="162"/>
      <c r="BN42" s="162"/>
      <c r="BO42" s="162"/>
      <c r="BP42" s="162"/>
      <c r="BQ42" s="333">
        <f t="shared" si="41"/>
        <v>1</v>
      </c>
      <c r="BR42" s="323">
        <v>88</v>
      </c>
      <c r="BS42" s="323">
        <v>98</v>
      </c>
      <c r="BT42" s="345">
        <f>BR42/BS42</f>
        <v>0.89795918367346939</v>
      </c>
      <c r="BU42" s="346" t="s">
        <v>368</v>
      </c>
      <c r="BV42" s="7" t="s">
        <v>20</v>
      </c>
      <c r="BW42" s="344" t="s">
        <v>917</v>
      </c>
      <c r="BX42" s="20"/>
      <c r="BY42" s="323"/>
      <c r="BZ42" s="152">
        <f>BT42</f>
        <v>0.89795918367346939</v>
      </c>
      <c r="CA42" s="162" t="str">
        <f>BV42</f>
        <v>BUENO</v>
      </c>
      <c r="CB42" s="148"/>
      <c r="CC42" s="148"/>
      <c r="CD42" s="148"/>
      <c r="CE42" s="148"/>
      <c r="CF42" s="148"/>
      <c r="CG42" s="148"/>
      <c r="CH42" s="148"/>
      <c r="CI42" s="148"/>
      <c r="CJ42" s="148"/>
      <c r="CK42" s="148"/>
      <c r="CL42" s="148"/>
      <c r="CM42" s="148"/>
      <c r="CN42" s="148"/>
      <c r="CO42" s="148"/>
      <c r="CP42" s="148"/>
      <c r="CQ42" s="148"/>
      <c r="CR42" s="262">
        <v>1</v>
      </c>
      <c r="CS42" s="259">
        <v>118</v>
      </c>
      <c r="CT42" s="194">
        <v>121</v>
      </c>
      <c r="CU42" s="195">
        <v>0.98</v>
      </c>
      <c r="CV42" s="196" t="s">
        <v>355</v>
      </c>
      <c r="CW42" s="197" t="s">
        <v>21</v>
      </c>
      <c r="CX42" s="198" t="s">
        <v>901</v>
      </c>
      <c r="CY42" s="255" t="s">
        <v>715</v>
      </c>
      <c r="CZ42" s="132"/>
      <c r="DA42" s="142">
        <f t="shared" si="38"/>
        <v>0.98</v>
      </c>
      <c r="DB42" s="133" t="str">
        <f>CW42</f>
        <v>EXCELENTE</v>
      </c>
      <c r="DC42" s="47"/>
      <c r="DD42" s="48"/>
      <c r="DE42" s="48"/>
      <c r="DF42" s="47"/>
      <c r="DG42" s="49"/>
      <c r="DH42" s="50"/>
      <c r="DI42" s="62"/>
      <c r="DJ42" s="62"/>
      <c r="DK42" s="47"/>
      <c r="DL42" s="48"/>
      <c r="DM42" s="48"/>
      <c r="DN42" s="47"/>
      <c r="DO42" s="49"/>
      <c r="DP42" s="50"/>
      <c r="DQ42" s="62"/>
      <c r="DR42" s="62"/>
      <c r="DS42" s="84">
        <v>1</v>
      </c>
      <c r="DT42" s="85">
        <v>92</v>
      </c>
      <c r="DU42" s="86">
        <v>99</v>
      </c>
      <c r="DV42" s="84">
        <f>DT42/DU42</f>
        <v>0.92929292929292928</v>
      </c>
      <c r="DW42" s="89" t="s">
        <v>368</v>
      </c>
      <c r="DX42" s="78" t="s">
        <v>20</v>
      </c>
      <c r="DY42" s="83" t="s">
        <v>714</v>
      </c>
      <c r="DZ42" s="80" t="s">
        <v>715</v>
      </c>
      <c r="EA42" s="132"/>
      <c r="EB42" s="142">
        <f>DV42</f>
        <v>0.92929292929292928</v>
      </c>
      <c r="EC42" s="411" t="str">
        <f>DX42</f>
        <v>BUENO</v>
      </c>
    </row>
    <row r="43" spans="1:133" ht="63.75" customHeight="1" x14ac:dyDescent="0.25">
      <c r="A43" s="11">
        <v>36</v>
      </c>
      <c r="B43" s="12" t="s">
        <v>26</v>
      </c>
      <c r="C43" s="13" t="s">
        <v>345</v>
      </c>
      <c r="D43" s="170" t="s">
        <v>311</v>
      </c>
      <c r="E43" s="10" t="s">
        <v>71</v>
      </c>
      <c r="F43" s="53" t="s">
        <v>370</v>
      </c>
      <c r="G43" s="289" t="s">
        <v>371</v>
      </c>
      <c r="H43" s="10" t="s">
        <v>32</v>
      </c>
      <c r="I43" s="289" t="s">
        <v>372</v>
      </c>
      <c r="J43" s="39">
        <v>0.9</v>
      </c>
      <c r="K43" s="289" t="s">
        <v>373</v>
      </c>
      <c r="L43" s="10" t="s">
        <v>35</v>
      </c>
      <c r="M43" s="289" t="s">
        <v>350</v>
      </c>
      <c r="N43" s="10" t="s">
        <v>37</v>
      </c>
      <c r="O43" s="289" t="s">
        <v>374</v>
      </c>
      <c r="P43" s="10" t="s">
        <v>39</v>
      </c>
      <c r="Q43" s="10" t="s">
        <v>32</v>
      </c>
      <c r="R43" s="35" t="s">
        <v>352</v>
      </c>
      <c r="S43" s="35" t="s">
        <v>375</v>
      </c>
      <c r="T43" s="35" t="s">
        <v>376</v>
      </c>
      <c r="U43" s="36" t="s">
        <v>377</v>
      </c>
      <c r="V43" s="18" t="s">
        <v>378</v>
      </c>
      <c r="W43" s="18" t="s">
        <v>357</v>
      </c>
      <c r="X43" s="18" t="s">
        <v>357</v>
      </c>
      <c r="Y43" s="18" t="s">
        <v>358</v>
      </c>
      <c r="Z43" s="333">
        <f t="shared" si="0"/>
        <v>0.9</v>
      </c>
      <c r="AA43" s="162"/>
      <c r="AB43" s="162"/>
      <c r="AC43" s="162"/>
      <c r="AD43" s="162"/>
      <c r="AE43" s="162"/>
      <c r="AF43" s="162"/>
      <c r="AG43" s="162"/>
      <c r="AH43" s="333">
        <f t="shared" si="1"/>
        <v>0.9</v>
      </c>
      <c r="AI43" s="162"/>
      <c r="AJ43" s="162"/>
      <c r="AK43" s="162"/>
      <c r="AL43" s="162"/>
      <c r="AM43" s="162"/>
      <c r="AN43" s="162"/>
      <c r="AO43" s="162"/>
      <c r="AP43" s="333">
        <f t="shared" si="2"/>
        <v>0.9</v>
      </c>
      <c r="AQ43" s="470">
        <f>(75+100+100)/3</f>
        <v>91.666666666666671</v>
      </c>
      <c r="AR43" s="18">
        <v>0</v>
      </c>
      <c r="AS43" s="471">
        <v>0.91700000000000004</v>
      </c>
      <c r="AT43" s="468" t="s">
        <v>377</v>
      </c>
      <c r="AU43" s="18" t="s">
        <v>21</v>
      </c>
      <c r="AV43" s="18" t="s">
        <v>1121</v>
      </c>
      <c r="AW43" s="18"/>
      <c r="AX43" s="457"/>
      <c r="AY43" s="142">
        <f t="shared" ref="AY39:AY43" si="42">AS43</f>
        <v>0.91700000000000004</v>
      </c>
      <c r="AZ43" s="148" t="s">
        <v>21</v>
      </c>
      <c r="BA43" s="333">
        <f t="shared" si="39"/>
        <v>0.9</v>
      </c>
      <c r="BB43" s="162"/>
      <c r="BC43" s="162"/>
      <c r="BD43" s="162"/>
      <c r="BE43" s="162"/>
      <c r="BF43" s="162"/>
      <c r="BG43" s="162"/>
      <c r="BH43" s="162"/>
      <c r="BI43" s="333">
        <f t="shared" si="40"/>
        <v>0.9</v>
      </c>
      <c r="BJ43" s="162"/>
      <c r="BK43" s="162"/>
      <c r="BL43" s="162"/>
      <c r="BM43" s="162"/>
      <c r="BN43" s="162"/>
      <c r="BO43" s="162"/>
      <c r="BP43" s="162"/>
      <c r="BQ43" s="333">
        <f t="shared" si="41"/>
        <v>0.9</v>
      </c>
      <c r="BR43" s="20">
        <v>100</v>
      </c>
      <c r="BS43" s="20">
        <v>0</v>
      </c>
      <c r="BT43" s="26">
        <v>1</v>
      </c>
      <c r="BU43" s="36" t="s">
        <v>377</v>
      </c>
      <c r="BV43" s="8" t="s">
        <v>21</v>
      </c>
      <c r="BW43" s="344" t="s">
        <v>918</v>
      </c>
      <c r="BX43" s="20"/>
      <c r="BY43" s="323"/>
      <c r="BZ43" s="152">
        <f>BT43</f>
        <v>1</v>
      </c>
      <c r="CA43" s="162" t="str">
        <f>BV43</f>
        <v>EXCELENTE</v>
      </c>
      <c r="CB43" s="148"/>
      <c r="CC43" s="148"/>
      <c r="CD43" s="148"/>
      <c r="CE43" s="148"/>
      <c r="CF43" s="148"/>
      <c r="CG43" s="148"/>
      <c r="CH43" s="148"/>
      <c r="CI43" s="148"/>
      <c r="CJ43" s="148"/>
      <c r="CK43" s="148"/>
      <c r="CL43" s="148"/>
      <c r="CM43" s="148"/>
      <c r="CN43" s="148"/>
      <c r="CO43" s="148"/>
      <c r="CP43" s="148"/>
      <c r="CQ43" s="148"/>
      <c r="CR43" s="193">
        <v>0.9</v>
      </c>
      <c r="CS43" s="194">
        <f>(97+100+100)/3</f>
        <v>99</v>
      </c>
      <c r="CT43" s="194">
        <v>0</v>
      </c>
      <c r="CU43" s="195">
        <v>0.99</v>
      </c>
      <c r="CV43" s="196" t="s">
        <v>377</v>
      </c>
      <c r="CW43" s="197" t="s">
        <v>21</v>
      </c>
      <c r="CX43" s="198" t="s">
        <v>902</v>
      </c>
      <c r="CY43" s="199"/>
      <c r="CZ43" s="132"/>
      <c r="DA43" s="142">
        <f t="shared" si="38"/>
        <v>0.99</v>
      </c>
      <c r="DB43" s="133" t="str">
        <f>CW43</f>
        <v>EXCELENTE</v>
      </c>
      <c r="DC43" s="47"/>
      <c r="DD43" s="48"/>
      <c r="DE43" s="48"/>
      <c r="DF43" s="47"/>
      <c r="DG43" s="49"/>
      <c r="DH43" s="50"/>
      <c r="DI43" s="62"/>
      <c r="DJ43" s="62"/>
      <c r="DK43" s="47"/>
      <c r="DL43" s="48"/>
      <c r="DM43" s="48"/>
      <c r="DN43" s="47"/>
      <c r="DO43" s="49"/>
      <c r="DP43" s="50"/>
      <c r="DQ43" s="62"/>
      <c r="DR43" s="62"/>
      <c r="DS43" s="84">
        <v>0.9</v>
      </c>
      <c r="DT43" s="86">
        <v>96</v>
      </c>
      <c r="DU43" s="86">
        <v>0</v>
      </c>
      <c r="DV43" s="84">
        <v>0.96</v>
      </c>
      <c r="DW43" s="88" t="s">
        <v>377</v>
      </c>
      <c r="DX43" s="90" t="s">
        <v>21</v>
      </c>
      <c r="DY43" s="91" t="s">
        <v>716</v>
      </c>
      <c r="DZ43" s="91"/>
      <c r="EA43" s="132"/>
      <c r="EB43" s="142">
        <f>DV43</f>
        <v>0.96</v>
      </c>
      <c r="EC43" s="411" t="str">
        <f>DX43</f>
        <v>EXCELENTE</v>
      </c>
    </row>
    <row r="44" spans="1:133" ht="78" customHeight="1" x14ac:dyDescent="0.25">
      <c r="A44" s="11">
        <v>37</v>
      </c>
      <c r="B44" s="12" t="s">
        <v>26</v>
      </c>
      <c r="C44" s="13" t="s">
        <v>379</v>
      </c>
      <c r="D44" s="170" t="s">
        <v>311</v>
      </c>
      <c r="E44" s="10" t="s">
        <v>29</v>
      </c>
      <c r="F44" s="20" t="s">
        <v>380</v>
      </c>
      <c r="G44" s="289" t="s">
        <v>381</v>
      </c>
      <c r="H44" s="289" t="s">
        <v>186</v>
      </c>
      <c r="I44" s="289" t="s">
        <v>382</v>
      </c>
      <c r="J44" s="25">
        <v>0.02</v>
      </c>
      <c r="K44" s="289" t="s">
        <v>383</v>
      </c>
      <c r="L44" s="10" t="s">
        <v>66</v>
      </c>
      <c r="M44" s="289" t="s">
        <v>633</v>
      </c>
      <c r="N44" s="289" t="s">
        <v>37</v>
      </c>
      <c r="O44" s="289" t="s">
        <v>384</v>
      </c>
      <c r="P44" s="10" t="s">
        <v>385</v>
      </c>
      <c r="Q44" s="10" t="s">
        <v>385</v>
      </c>
      <c r="R44" s="35" t="s">
        <v>386</v>
      </c>
      <c r="S44" s="21" t="s">
        <v>387</v>
      </c>
      <c r="T44" s="38">
        <f>2%</f>
        <v>0.02</v>
      </c>
      <c r="U44" s="28" t="s">
        <v>388</v>
      </c>
      <c r="V44" s="18" t="s">
        <v>389</v>
      </c>
      <c r="W44" s="18" t="s">
        <v>390</v>
      </c>
      <c r="X44" s="18" t="s">
        <v>391</v>
      </c>
      <c r="Y44" s="18" t="s">
        <v>392</v>
      </c>
      <c r="Z44" s="333">
        <f t="shared" si="0"/>
        <v>0.02</v>
      </c>
      <c r="AA44" s="162"/>
      <c r="AB44" s="162"/>
      <c r="AC44" s="162"/>
      <c r="AD44" s="162"/>
      <c r="AE44" s="162"/>
      <c r="AF44" s="162"/>
      <c r="AG44" s="162"/>
      <c r="AH44" s="333">
        <f t="shared" si="1"/>
        <v>0.02</v>
      </c>
      <c r="AI44" s="323">
        <v>4371</v>
      </c>
      <c r="AJ44" s="323">
        <v>4112</v>
      </c>
      <c r="AK44" s="472">
        <f>1-(AI44/AJ44)</f>
        <v>-6.2986381322957197E-2</v>
      </c>
      <c r="AL44" s="323" t="s">
        <v>1122</v>
      </c>
      <c r="AM44" s="323" t="s">
        <v>18</v>
      </c>
      <c r="AN44" s="323" t="s">
        <v>1123</v>
      </c>
      <c r="AO44" s="323" t="s">
        <v>1124</v>
      </c>
      <c r="AP44" s="333">
        <f t="shared" si="2"/>
        <v>0.02</v>
      </c>
      <c r="AQ44" s="162"/>
      <c r="AR44" s="162"/>
      <c r="AS44" s="162"/>
      <c r="AT44" s="162"/>
      <c r="AU44" s="162"/>
      <c r="AV44" s="162"/>
      <c r="AW44" s="162"/>
      <c r="AX44" s="459"/>
      <c r="AY44" s="143">
        <f>AK44</f>
        <v>-6.2986381322957197E-2</v>
      </c>
      <c r="AZ44" s="148" t="s">
        <v>18</v>
      </c>
      <c r="BA44" s="333">
        <f t="shared" si="39"/>
        <v>0.02</v>
      </c>
      <c r="BB44" s="162">
        <v>3830</v>
      </c>
      <c r="BC44" s="162">
        <v>4052</v>
      </c>
      <c r="BD44" s="376">
        <f>1-(BB44/BC44)</f>
        <v>5.478775913129319E-2</v>
      </c>
      <c r="BE44" s="28" t="s">
        <v>388</v>
      </c>
      <c r="BF44" s="8" t="s">
        <v>21</v>
      </c>
      <c r="BG44" s="162" t="s">
        <v>943</v>
      </c>
      <c r="BH44" s="162" t="s">
        <v>944</v>
      </c>
      <c r="BI44" s="333">
        <f t="shared" si="40"/>
        <v>0.02</v>
      </c>
      <c r="BJ44" s="162"/>
      <c r="BK44" s="162"/>
      <c r="BL44" s="162"/>
      <c r="BM44" s="162"/>
      <c r="BN44" s="162"/>
      <c r="BO44" s="162"/>
      <c r="BP44" s="162"/>
      <c r="BQ44" s="333">
        <f t="shared" si="41"/>
        <v>0.02</v>
      </c>
      <c r="BR44" s="162">
        <v>4112</v>
      </c>
      <c r="BS44" s="162">
        <v>3830</v>
      </c>
      <c r="BT44" s="376">
        <f>1-(BR44/BS44)</f>
        <v>-7.3629242819843288E-2</v>
      </c>
      <c r="BU44" s="28" t="s">
        <v>388</v>
      </c>
      <c r="BV44" s="5" t="s">
        <v>18</v>
      </c>
      <c r="BW44" s="162" t="s">
        <v>945</v>
      </c>
      <c r="BX44" s="162" t="s">
        <v>946</v>
      </c>
      <c r="BY44" s="152">
        <f>AVERAGE(BD44,BT44)</f>
        <v>-9.420741844275049E-3</v>
      </c>
      <c r="BZ44" s="152">
        <f>BY44</f>
        <v>-9.420741844275049E-3</v>
      </c>
      <c r="CA44" s="162" t="s">
        <v>18</v>
      </c>
      <c r="CB44" s="148"/>
      <c r="CC44" s="148"/>
      <c r="CD44" s="148"/>
      <c r="CE44" s="148"/>
      <c r="CF44" s="148"/>
      <c r="CG44" s="148"/>
      <c r="CH44" s="148"/>
      <c r="CI44" s="148"/>
      <c r="CJ44" s="193">
        <v>0.02</v>
      </c>
      <c r="CK44" s="194">
        <v>4052</v>
      </c>
      <c r="CL44" s="194">
        <v>4237</v>
      </c>
      <c r="CM44" s="195">
        <f>1-(CK44/CL44)</f>
        <v>4.3662969081897596E-2</v>
      </c>
      <c r="CN44" s="196" t="s">
        <v>388</v>
      </c>
      <c r="CO44" s="197" t="s">
        <v>21</v>
      </c>
      <c r="CP44" s="198" t="s">
        <v>876</v>
      </c>
      <c r="CQ44" s="199" t="s">
        <v>877</v>
      </c>
      <c r="CR44" s="148"/>
      <c r="CS44" s="148"/>
      <c r="CT44" s="148"/>
      <c r="CU44" s="148"/>
      <c r="CV44" s="148"/>
      <c r="CW44" s="148"/>
      <c r="CX44" s="148"/>
      <c r="CY44" s="148"/>
      <c r="CZ44" s="131"/>
      <c r="DA44" s="143">
        <f>CM44</f>
        <v>4.3662969081897596E-2</v>
      </c>
      <c r="DB44" s="132" t="s">
        <v>18</v>
      </c>
      <c r="DC44" s="47"/>
      <c r="DD44" s="48"/>
      <c r="DE44" s="48"/>
      <c r="DF44" s="47"/>
      <c r="DG44" s="49"/>
      <c r="DH44" s="50"/>
      <c r="DI44" s="62"/>
      <c r="DJ44" s="62"/>
      <c r="DK44" s="47">
        <v>0.02</v>
      </c>
      <c r="DL44" s="48">
        <v>4091</v>
      </c>
      <c r="DM44" s="48">
        <v>3931</v>
      </c>
      <c r="DN44" s="92">
        <f>1-(DL44/DM44)</f>
        <v>-4.0702111422030063E-2</v>
      </c>
      <c r="DO44" s="49" t="s">
        <v>717</v>
      </c>
      <c r="DP44" s="50" t="s">
        <v>718</v>
      </c>
      <c r="DQ44" s="394" t="s">
        <v>719</v>
      </c>
      <c r="DR44" s="51" t="s">
        <v>720</v>
      </c>
      <c r="DS44" s="47"/>
      <c r="DT44" s="48"/>
      <c r="DU44" s="48"/>
      <c r="DV44" s="47"/>
      <c r="DW44" s="49"/>
      <c r="DX44" s="50"/>
      <c r="DY44" s="62"/>
      <c r="DZ44" s="62"/>
      <c r="EA44" s="131"/>
      <c r="EB44" s="143">
        <f>DN44</f>
        <v>-4.0702111422030063E-2</v>
      </c>
      <c r="EC44" s="413" t="s">
        <v>18</v>
      </c>
    </row>
    <row r="45" spans="1:133" ht="78" customHeight="1" x14ac:dyDescent="0.25">
      <c r="A45" s="11">
        <v>38</v>
      </c>
      <c r="B45" s="12" t="s">
        <v>26</v>
      </c>
      <c r="C45" s="13" t="s">
        <v>379</v>
      </c>
      <c r="D45" s="170" t="s">
        <v>311</v>
      </c>
      <c r="E45" s="10" t="s">
        <v>29</v>
      </c>
      <c r="F45" s="20" t="s">
        <v>393</v>
      </c>
      <c r="G45" s="20" t="s">
        <v>394</v>
      </c>
      <c r="H45" s="289" t="s">
        <v>186</v>
      </c>
      <c r="I45" s="20" t="s">
        <v>382</v>
      </c>
      <c r="J45" s="25">
        <v>0.02</v>
      </c>
      <c r="K45" s="20" t="s">
        <v>383</v>
      </c>
      <c r="L45" s="19" t="s">
        <v>66</v>
      </c>
      <c r="M45" s="289" t="s">
        <v>633</v>
      </c>
      <c r="N45" s="289" t="s">
        <v>37</v>
      </c>
      <c r="O45" s="20" t="s">
        <v>395</v>
      </c>
      <c r="P45" s="19" t="s">
        <v>39</v>
      </c>
      <c r="Q45" s="10" t="s">
        <v>385</v>
      </c>
      <c r="R45" s="35" t="s">
        <v>386</v>
      </c>
      <c r="S45" s="21" t="s">
        <v>387</v>
      </c>
      <c r="T45" s="38">
        <f>2%</f>
        <v>0.02</v>
      </c>
      <c r="U45" s="28" t="s">
        <v>388</v>
      </c>
      <c r="V45" s="18" t="s">
        <v>389</v>
      </c>
      <c r="W45" s="18" t="s">
        <v>390</v>
      </c>
      <c r="X45" s="18" t="s">
        <v>391</v>
      </c>
      <c r="Y45" s="18" t="s">
        <v>392</v>
      </c>
      <c r="Z45" s="333">
        <f t="shared" si="0"/>
        <v>0.02</v>
      </c>
      <c r="AA45" s="323">
        <v>106048</v>
      </c>
      <c r="AB45" s="323">
        <v>99967</v>
      </c>
      <c r="AC45" s="472">
        <f>1-(AA45/AB45)</f>
        <v>-6.083007392439499E-2</v>
      </c>
      <c r="AD45" s="323" t="s">
        <v>717</v>
      </c>
      <c r="AE45" s="323" t="s">
        <v>18</v>
      </c>
      <c r="AF45" s="323" t="s">
        <v>1125</v>
      </c>
      <c r="AG45" s="323" t="s">
        <v>879</v>
      </c>
      <c r="AH45" s="333">
        <f t="shared" si="1"/>
        <v>0.02</v>
      </c>
      <c r="AI45" s="162"/>
      <c r="AJ45" s="162"/>
      <c r="AK45" s="162"/>
      <c r="AL45" s="162"/>
      <c r="AM45" s="162"/>
      <c r="AN45" s="162"/>
      <c r="AO45" s="162"/>
      <c r="AP45" s="333">
        <f t="shared" si="2"/>
        <v>0.02</v>
      </c>
      <c r="AQ45" s="20">
        <v>97948</v>
      </c>
      <c r="AR45" s="20">
        <v>106048</v>
      </c>
      <c r="AS45" s="473">
        <f>1-(AQ45/AR45)</f>
        <v>7.6380506940253445E-2</v>
      </c>
      <c r="AT45" s="20" t="s">
        <v>1126</v>
      </c>
      <c r="AU45" s="20" t="s">
        <v>21</v>
      </c>
      <c r="AV45" s="20" t="s">
        <v>1127</v>
      </c>
      <c r="AW45" s="20" t="s">
        <v>879</v>
      </c>
      <c r="AX45" s="459"/>
      <c r="AY45" s="142">
        <f t="shared" ref="AY45:AY46" si="43">AS45</f>
        <v>7.6380506940253445E-2</v>
      </c>
      <c r="AZ45" s="148" t="s">
        <v>21</v>
      </c>
      <c r="BA45" s="333">
        <f t="shared" si="39"/>
        <v>0.02</v>
      </c>
      <c r="BB45" s="162">
        <v>96019</v>
      </c>
      <c r="BC45" s="162">
        <v>99323</v>
      </c>
      <c r="BD45" s="376">
        <f>1-(BB45/BC45)</f>
        <v>3.3265205440834444E-2</v>
      </c>
      <c r="BE45" s="28" t="s">
        <v>388</v>
      </c>
      <c r="BF45" s="8" t="s">
        <v>21</v>
      </c>
      <c r="BG45" s="162" t="s">
        <v>947</v>
      </c>
      <c r="BH45" s="162" t="s">
        <v>948</v>
      </c>
      <c r="BI45" s="333">
        <f t="shared" si="40"/>
        <v>0.02</v>
      </c>
      <c r="BJ45" s="162">
        <v>99967</v>
      </c>
      <c r="BK45" s="162">
        <v>96019</v>
      </c>
      <c r="BL45" s="376">
        <f>1-(BJ45/BK45)</f>
        <v>-4.1116862287672307E-2</v>
      </c>
      <c r="BM45" s="35" t="s">
        <v>386</v>
      </c>
      <c r="BN45" s="5" t="s">
        <v>18</v>
      </c>
      <c r="BO45" s="162" t="s">
        <v>950</v>
      </c>
      <c r="BP45" s="162" t="s">
        <v>879</v>
      </c>
      <c r="BQ45" s="333">
        <f t="shared" si="41"/>
        <v>0.02</v>
      </c>
      <c r="BR45" s="162"/>
      <c r="BS45" s="162"/>
      <c r="BT45" s="162"/>
      <c r="BU45" s="162"/>
      <c r="BV45" s="162"/>
      <c r="BW45" s="162"/>
      <c r="BX45" s="162"/>
      <c r="BY45" s="399">
        <f>AVERAGE(BL45,BD45)</f>
        <v>-3.9258284234189311E-3</v>
      </c>
      <c r="BZ45" s="399">
        <f>BY45</f>
        <v>-3.9258284234189311E-3</v>
      </c>
      <c r="CA45" s="162" t="s">
        <v>18</v>
      </c>
      <c r="CB45" s="148"/>
      <c r="CC45" s="148"/>
      <c r="CD45" s="148"/>
      <c r="CE45" s="148"/>
      <c r="CF45" s="148"/>
      <c r="CG45" s="148"/>
      <c r="CH45" s="148"/>
      <c r="CI45" s="148"/>
      <c r="CJ45" s="200">
        <v>0.02</v>
      </c>
      <c r="CK45" s="194">
        <v>97835</v>
      </c>
      <c r="CL45" s="194">
        <v>89197</v>
      </c>
      <c r="CM45" s="201">
        <f>1-(CK45/CL45)</f>
        <v>-9.6841822034373415E-2</v>
      </c>
      <c r="CN45" s="196" t="s">
        <v>386</v>
      </c>
      <c r="CO45" s="202" t="s">
        <v>18</v>
      </c>
      <c r="CP45" s="198" t="s">
        <v>878</v>
      </c>
      <c r="CQ45" s="199" t="s">
        <v>879</v>
      </c>
      <c r="CR45" s="148"/>
      <c r="CS45" s="148"/>
      <c r="CT45" s="148"/>
      <c r="CU45" s="148"/>
      <c r="CV45" s="148"/>
      <c r="CW45" s="148"/>
      <c r="CX45" s="148"/>
      <c r="CY45" s="148"/>
      <c r="CZ45" s="131"/>
      <c r="DA45" s="143">
        <f>CM45</f>
        <v>-9.6841822034373415E-2</v>
      </c>
      <c r="DB45" s="132" t="s">
        <v>18</v>
      </c>
      <c r="DC45" s="47"/>
      <c r="DD45" s="48"/>
      <c r="DE45" s="48"/>
      <c r="DF45" s="47"/>
      <c r="DG45" s="49"/>
      <c r="DH45" s="50"/>
      <c r="DI45" s="62"/>
      <c r="DJ45" s="62"/>
      <c r="DK45" s="47">
        <v>0.02</v>
      </c>
      <c r="DL45" s="48">
        <v>88012</v>
      </c>
      <c r="DM45" s="48">
        <v>75006</v>
      </c>
      <c r="DN45" s="92">
        <f>1-(DL45/DM45)</f>
        <v>-0.17339946137642315</v>
      </c>
      <c r="DO45" s="49" t="s">
        <v>717</v>
      </c>
      <c r="DP45" s="50" t="s">
        <v>718</v>
      </c>
      <c r="DQ45" s="394" t="s">
        <v>721</v>
      </c>
      <c r="DR45" s="51" t="s">
        <v>722</v>
      </c>
      <c r="DS45" s="47"/>
      <c r="DT45" s="48"/>
      <c r="DU45" s="48"/>
      <c r="DV45" s="47"/>
      <c r="DW45" s="49"/>
      <c r="DX45" s="50"/>
      <c r="DY45" s="62"/>
      <c r="DZ45" s="62"/>
      <c r="EA45" s="131"/>
      <c r="EB45" s="143">
        <f>DN45</f>
        <v>-0.17339946137642315</v>
      </c>
      <c r="EC45" s="413" t="s">
        <v>18</v>
      </c>
    </row>
    <row r="46" spans="1:133" ht="78" customHeight="1" thickBot="1" x14ac:dyDescent="0.3">
      <c r="A46" s="11">
        <v>39</v>
      </c>
      <c r="B46" s="12" t="s">
        <v>26</v>
      </c>
      <c r="C46" s="13" t="s">
        <v>379</v>
      </c>
      <c r="D46" s="170" t="s">
        <v>311</v>
      </c>
      <c r="E46" s="10" t="s">
        <v>29</v>
      </c>
      <c r="F46" s="20" t="s">
        <v>396</v>
      </c>
      <c r="G46" s="20" t="s">
        <v>397</v>
      </c>
      <c r="H46" s="289" t="s">
        <v>186</v>
      </c>
      <c r="I46" s="20" t="s">
        <v>382</v>
      </c>
      <c r="J46" s="25">
        <v>0.02</v>
      </c>
      <c r="K46" s="20" t="s">
        <v>383</v>
      </c>
      <c r="L46" s="19" t="s">
        <v>66</v>
      </c>
      <c r="M46" s="289" t="s">
        <v>633</v>
      </c>
      <c r="N46" s="289" t="s">
        <v>37</v>
      </c>
      <c r="O46" s="20" t="s">
        <v>398</v>
      </c>
      <c r="P46" s="19" t="s">
        <v>39</v>
      </c>
      <c r="Q46" s="10" t="s">
        <v>385</v>
      </c>
      <c r="R46" s="35" t="s">
        <v>386</v>
      </c>
      <c r="S46" s="21" t="s">
        <v>387</v>
      </c>
      <c r="T46" s="38">
        <f>2%</f>
        <v>0.02</v>
      </c>
      <c r="U46" s="28" t="s">
        <v>388</v>
      </c>
      <c r="V46" s="18" t="s">
        <v>389</v>
      </c>
      <c r="W46" s="18" t="s">
        <v>390</v>
      </c>
      <c r="X46" s="18" t="s">
        <v>391</v>
      </c>
      <c r="Y46" s="18" t="s">
        <v>392</v>
      </c>
      <c r="Z46" s="333">
        <f t="shared" si="0"/>
        <v>0.02</v>
      </c>
      <c r="AA46" s="323">
        <v>4507</v>
      </c>
      <c r="AB46" s="323">
        <v>4363</v>
      </c>
      <c r="AC46" s="472">
        <f>1-(AA46/AB46)</f>
        <v>-3.3004813201925387E-2</v>
      </c>
      <c r="AD46" s="323" t="s">
        <v>717</v>
      </c>
      <c r="AE46" s="323" t="s">
        <v>18</v>
      </c>
      <c r="AF46" s="323" t="s">
        <v>1128</v>
      </c>
      <c r="AG46" s="323" t="s">
        <v>879</v>
      </c>
      <c r="AH46" s="333">
        <f t="shared" si="1"/>
        <v>0.02</v>
      </c>
      <c r="AI46" s="162"/>
      <c r="AJ46" s="162"/>
      <c r="AK46" s="162"/>
      <c r="AL46" s="162"/>
      <c r="AM46" s="162"/>
      <c r="AN46" s="162"/>
      <c r="AO46" s="162"/>
      <c r="AP46" s="333">
        <f t="shared" si="2"/>
        <v>0.02</v>
      </c>
      <c r="AQ46" s="20">
        <v>3718</v>
      </c>
      <c r="AR46" s="20">
        <v>4501</v>
      </c>
      <c r="AS46" s="473">
        <f>1-(AQ46/AR46)</f>
        <v>0.17396134192401691</v>
      </c>
      <c r="AT46" s="20" t="s">
        <v>1126</v>
      </c>
      <c r="AU46" s="20" t="s">
        <v>21</v>
      </c>
      <c r="AV46" s="20" t="s">
        <v>1129</v>
      </c>
      <c r="AW46" s="20" t="s">
        <v>948</v>
      </c>
      <c r="AX46" s="459"/>
      <c r="AY46" s="142">
        <f t="shared" si="43"/>
        <v>0.17396134192401691</v>
      </c>
      <c r="AZ46" s="148" t="s">
        <v>21</v>
      </c>
      <c r="BA46" s="333">
        <f t="shared" si="39"/>
        <v>0.02</v>
      </c>
      <c r="BB46" s="162">
        <v>6806</v>
      </c>
      <c r="BC46" s="162">
        <v>6912</v>
      </c>
      <c r="BD46" s="376">
        <f>1-(BB46/BC46)</f>
        <v>1.533564814814814E-2</v>
      </c>
      <c r="BE46" s="28" t="s">
        <v>388</v>
      </c>
      <c r="BF46" s="8" t="s">
        <v>21</v>
      </c>
      <c r="BG46" s="162" t="s">
        <v>949</v>
      </c>
      <c r="BH46" s="162" t="s">
        <v>948</v>
      </c>
      <c r="BI46" s="333">
        <f t="shared" si="40"/>
        <v>0.02</v>
      </c>
      <c r="BJ46" s="162">
        <v>4363</v>
      </c>
      <c r="BK46" s="162">
        <v>6806</v>
      </c>
      <c r="BL46" s="376">
        <f>1-(BJ46/BK46)</f>
        <v>0.35894798707023212</v>
      </c>
      <c r="BM46" s="28" t="s">
        <v>388</v>
      </c>
      <c r="BN46" s="8" t="s">
        <v>21</v>
      </c>
      <c r="BO46" s="162" t="s">
        <v>951</v>
      </c>
      <c r="BP46" s="162" t="s">
        <v>948</v>
      </c>
      <c r="BQ46" s="333">
        <f t="shared" si="41"/>
        <v>0.02</v>
      </c>
      <c r="BR46" s="162"/>
      <c r="BS46" s="162"/>
      <c r="BT46" s="162"/>
      <c r="BU46" s="162"/>
      <c r="BV46" s="162"/>
      <c r="BW46" s="162"/>
      <c r="BX46" s="162"/>
      <c r="BY46" s="399">
        <f>AVERAGE(BL46,BD46)</f>
        <v>0.18714181760919013</v>
      </c>
      <c r="BZ46" s="399">
        <f>BY46</f>
        <v>0.18714181760919013</v>
      </c>
      <c r="CA46" s="162" t="s">
        <v>21</v>
      </c>
      <c r="CB46" s="148"/>
      <c r="CC46" s="148"/>
      <c r="CD46" s="148"/>
      <c r="CE46" s="148"/>
      <c r="CF46" s="148"/>
      <c r="CG46" s="148"/>
      <c r="CH46" s="148"/>
      <c r="CI46" s="148"/>
      <c r="CJ46" s="203">
        <v>0.02</v>
      </c>
      <c r="CK46" s="204">
        <v>6912</v>
      </c>
      <c r="CL46" s="204">
        <v>6529</v>
      </c>
      <c r="CM46" s="205">
        <f>1-(CK46/CL46)</f>
        <v>-5.8661357022514959E-2</v>
      </c>
      <c r="CN46" s="206" t="s">
        <v>386</v>
      </c>
      <c r="CO46" s="207" t="s">
        <v>18</v>
      </c>
      <c r="CP46" s="208" t="s">
        <v>880</v>
      </c>
      <c r="CQ46" s="209" t="s">
        <v>881</v>
      </c>
      <c r="CR46" s="148"/>
      <c r="CS46" s="148"/>
      <c r="CT46" s="148"/>
      <c r="CU46" s="148"/>
      <c r="CV46" s="148"/>
      <c r="CW46" s="148"/>
      <c r="CX46" s="148"/>
      <c r="CY46" s="148"/>
      <c r="CZ46" s="131"/>
      <c r="DA46" s="143">
        <f>CM46</f>
        <v>-5.8661357022514959E-2</v>
      </c>
      <c r="DB46" s="132" t="s">
        <v>18</v>
      </c>
      <c r="DC46" s="47"/>
      <c r="DD46" s="48"/>
      <c r="DE46" s="48"/>
      <c r="DF46" s="47"/>
      <c r="DG46" s="49"/>
      <c r="DH46" s="50"/>
      <c r="DI46" s="62"/>
      <c r="DJ46" s="62"/>
      <c r="DK46" s="47">
        <v>0.02</v>
      </c>
      <c r="DL46" s="48">
        <v>2866</v>
      </c>
      <c r="DM46" s="48">
        <v>2846</v>
      </c>
      <c r="DN46" s="92">
        <f>1-(DL46/DM46)</f>
        <v>-7.0274068868587669E-3</v>
      </c>
      <c r="DO46" s="49" t="s">
        <v>717</v>
      </c>
      <c r="DP46" s="50" t="s">
        <v>718</v>
      </c>
      <c r="DQ46" s="394" t="s">
        <v>721</v>
      </c>
      <c r="DR46" s="51" t="s">
        <v>723</v>
      </c>
      <c r="DS46" s="47"/>
      <c r="DT46" s="48"/>
      <c r="DU46" s="48"/>
      <c r="DV46" s="47"/>
      <c r="DW46" s="49"/>
      <c r="DX46" s="50"/>
      <c r="DY46" s="62"/>
      <c r="DZ46" s="62"/>
      <c r="EA46" s="131"/>
      <c r="EB46" s="143">
        <f>DN46</f>
        <v>-7.0274068868587669E-3</v>
      </c>
      <c r="EC46" s="413" t="s">
        <v>18</v>
      </c>
    </row>
    <row r="47" spans="1:133" ht="86.25" thickBot="1" x14ac:dyDescent="0.3">
      <c r="A47" s="11">
        <v>40</v>
      </c>
      <c r="B47" s="12" t="s">
        <v>26</v>
      </c>
      <c r="C47" s="13" t="s">
        <v>399</v>
      </c>
      <c r="D47" s="170" t="s">
        <v>311</v>
      </c>
      <c r="E47" s="10" t="s">
        <v>29</v>
      </c>
      <c r="F47" s="20" t="s">
        <v>400</v>
      </c>
      <c r="G47" s="20" t="s">
        <v>401</v>
      </c>
      <c r="H47" s="20" t="s">
        <v>39</v>
      </c>
      <c r="I47" s="20" t="s">
        <v>402</v>
      </c>
      <c r="J47" s="25">
        <v>0.01</v>
      </c>
      <c r="K47" s="20" t="s">
        <v>403</v>
      </c>
      <c r="L47" s="19" t="s">
        <v>35</v>
      </c>
      <c r="M47" s="12" t="s">
        <v>404</v>
      </c>
      <c r="N47" s="20" t="s">
        <v>37</v>
      </c>
      <c r="O47" s="20" t="s">
        <v>405</v>
      </c>
      <c r="P47" s="19" t="s">
        <v>39</v>
      </c>
      <c r="Q47" s="19" t="s">
        <v>39</v>
      </c>
      <c r="R47" s="35" t="s">
        <v>406</v>
      </c>
      <c r="S47" s="35" t="s">
        <v>407</v>
      </c>
      <c r="T47" s="40">
        <v>0.01</v>
      </c>
      <c r="U47" s="36" t="s">
        <v>386</v>
      </c>
      <c r="V47" s="20" t="s">
        <v>408</v>
      </c>
      <c r="W47" s="20" t="s">
        <v>409</v>
      </c>
      <c r="X47" s="20" t="s">
        <v>409</v>
      </c>
      <c r="Y47" s="18" t="s">
        <v>410</v>
      </c>
      <c r="Z47" s="333">
        <f t="shared" si="0"/>
        <v>0.01</v>
      </c>
      <c r="AA47" s="474">
        <v>0</v>
      </c>
      <c r="AB47" s="475">
        <v>363</v>
      </c>
      <c r="AC47" s="476">
        <f>+AA47/AB47</f>
        <v>0</v>
      </c>
      <c r="AD47" s="36" t="s">
        <v>386</v>
      </c>
      <c r="AE47" s="8" t="s">
        <v>21</v>
      </c>
      <c r="AF47" s="477" t="s">
        <v>1130</v>
      </c>
      <c r="AG47" s="324"/>
      <c r="AH47" s="333">
        <f t="shared" si="1"/>
        <v>0.01</v>
      </c>
      <c r="AI47" s="474">
        <v>0</v>
      </c>
      <c r="AJ47" s="475">
        <v>379</v>
      </c>
      <c r="AK47" s="478">
        <f>+AI47/AJ47</f>
        <v>0</v>
      </c>
      <c r="AL47" s="36" t="s">
        <v>386</v>
      </c>
      <c r="AM47" s="8" t="s">
        <v>21</v>
      </c>
      <c r="AN47" s="477" t="s">
        <v>1131</v>
      </c>
      <c r="AO47" s="324"/>
      <c r="AP47" s="333">
        <f t="shared" si="2"/>
        <v>0.01</v>
      </c>
      <c r="AQ47" s="475">
        <v>2</v>
      </c>
      <c r="AR47" s="475">
        <f>388+2</f>
        <v>390</v>
      </c>
      <c r="AS47" s="478">
        <f>+AQ47/AR47</f>
        <v>5.1282051282051282E-3</v>
      </c>
      <c r="AT47" s="36" t="s">
        <v>386</v>
      </c>
      <c r="AU47" s="479" t="s">
        <v>21</v>
      </c>
      <c r="AV47" s="475" t="s">
        <v>1132</v>
      </c>
      <c r="AW47" s="324"/>
      <c r="AX47" s="459">
        <f>AVERAGE(AC47,AK47,AS47)</f>
        <v>1.7094017094017094E-3</v>
      </c>
      <c r="AY47" s="131">
        <f>AX47</f>
        <v>1.7094017094017094E-3</v>
      </c>
      <c r="AZ47" s="480" t="s">
        <v>21</v>
      </c>
      <c r="BA47" s="333">
        <f t="shared" si="39"/>
        <v>0.01</v>
      </c>
      <c r="BB47" s="356">
        <v>2</v>
      </c>
      <c r="BC47" s="357">
        <v>308</v>
      </c>
      <c r="BD47" s="398">
        <f>+BB47/BC47</f>
        <v>6.4935064935064939E-3</v>
      </c>
      <c r="BE47" s="36" t="s">
        <v>386</v>
      </c>
      <c r="BF47" s="214" t="s">
        <v>21</v>
      </c>
      <c r="BG47" s="359" t="s">
        <v>921</v>
      </c>
      <c r="BH47" s="324"/>
      <c r="BI47" s="333">
        <f t="shared" si="40"/>
        <v>0.01</v>
      </c>
      <c r="BJ47" s="362">
        <v>0</v>
      </c>
      <c r="BK47" s="362">
        <v>292</v>
      </c>
      <c r="BL47" s="358">
        <f>+BJ47/BK47</f>
        <v>0</v>
      </c>
      <c r="BM47" s="36" t="s">
        <v>386</v>
      </c>
      <c r="BN47" s="214" t="s">
        <v>21</v>
      </c>
      <c r="BO47" s="362" t="s">
        <v>923</v>
      </c>
      <c r="BP47" s="324"/>
      <c r="BQ47" s="333">
        <f t="shared" si="41"/>
        <v>0.01</v>
      </c>
      <c r="BR47" s="360">
        <v>1</v>
      </c>
      <c r="BS47" s="361">
        <v>323</v>
      </c>
      <c r="BT47" s="398">
        <f t="shared" ref="BT47:BT52" si="44">+BR47/BS47</f>
        <v>3.0959752321981426E-3</v>
      </c>
      <c r="BU47" s="36" t="s">
        <v>386</v>
      </c>
      <c r="BV47" s="214" t="s">
        <v>21</v>
      </c>
      <c r="BW47" s="363" t="s">
        <v>925</v>
      </c>
      <c r="BX47" s="18"/>
      <c r="BY47" s="131">
        <f>AVERAGE(BD47,BL47,BT47)</f>
        <v>3.1964939085682119E-3</v>
      </c>
      <c r="BZ47" s="400">
        <f>BY47</f>
        <v>3.1964939085682119E-3</v>
      </c>
      <c r="CA47" s="324" t="s">
        <v>21</v>
      </c>
      <c r="CB47" s="210">
        <v>0.01</v>
      </c>
      <c r="CC47" s="211">
        <v>2</v>
      </c>
      <c r="CD47" s="211">
        <v>400</v>
      </c>
      <c r="CE47" s="212">
        <f>+CC47/CD47</f>
        <v>5.0000000000000001E-3</v>
      </c>
      <c r="CF47" s="213" t="s">
        <v>386</v>
      </c>
      <c r="CG47" s="214" t="s">
        <v>21</v>
      </c>
      <c r="CH47" s="215" t="s">
        <v>882</v>
      </c>
      <c r="CI47" s="216"/>
      <c r="CJ47" s="217">
        <v>0.01</v>
      </c>
      <c r="CK47" s="211">
        <v>0</v>
      </c>
      <c r="CL47" s="211">
        <v>347</v>
      </c>
      <c r="CM47" s="286">
        <f>+CK47/CL47</f>
        <v>0</v>
      </c>
      <c r="CN47" s="213" t="s">
        <v>386</v>
      </c>
      <c r="CO47" s="214" t="s">
        <v>21</v>
      </c>
      <c r="CP47" s="218" t="s">
        <v>883</v>
      </c>
      <c r="CQ47" s="216"/>
      <c r="CR47" s="217">
        <v>0.01</v>
      </c>
      <c r="CS47" s="211">
        <v>1</v>
      </c>
      <c r="CT47" s="211">
        <v>382</v>
      </c>
      <c r="CU47" s="212">
        <f t="shared" ref="CU47:CU52" si="45">+CS47/CT47</f>
        <v>2.617801047120419E-3</v>
      </c>
      <c r="CV47" s="213" t="s">
        <v>386</v>
      </c>
      <c r="CW47" s="214" t="s">
        <v>21</v>
      </c>
      <c r="CX47" s="219" t="s">
        <v>884</v>
      </c>
      <c r="CY47" s="220"/>
      <c r="CZ47" s="131">
        <f>AVERAGE(CE47,CM47,CU47)</f>
        <v>2.5392670157068065E-3</v>
      </c>
      <c r="DA47" s="131">
        <f>CZ47</f>
        <v>2.5392670157068065E-3</v>
      </c>
      <c r="DB47" s="132" t="s">
        <v>21</v>
      </c>
      <c r="DC47" s="93">
        <v>0.01</v>
      </c>
      <c r="DD47" s="94">
        <v>0</v>
      </c>
      <c r="DE47" s="94">
        <v>10</v>
      </c>
      <c r="DF47" s="93">
        <f>+DD47/DE47</f>
        <v>0</v>
      </c>
      <c r="DG47" s="95" t="s">
        <v>724</v>
      </c>
      <c r="DH47" s="78" t="s">
        <v>21</v>
      </c>
      <c r="DI47" s="96" t="s">
        <v>725</v>
      </c>
      <c r="DJ47" s="97"/>
      <c r="DK47" s="93">
        <v>0.01</v>
      </c>
      <c r="DL47" s="98">
        <v>0</v>
      </c>
      <c r="DM47" s="98">
        <v>532</v>
      </c>
      <c r="DN47" s="93">
        <f>+DL47/DM47</f>
        <v>0</v>
      </c>
      <c r="DO47" s="95" t="s">
        <v>386</v>
      </c>
      <c r="DP47" s="78" t="s">
        <v>21</v>
      </c>
      <c r="DQ47" s="96" t="s">
        <v>726</v>
      </c>
      <c r="DR47" s="99"/>
      <c r="DS47" s="84">
        <v>0.01</v>
      </c>
      <c r="DT47" s="98">
        <v>0</v>
      </c>
      <c r="DU47" s="98">
        <v>421</v>
      </c>
      <c r="DV47" s="93">
        <f t="shared" ref="DV47:DV52" si="46">+DT47/DU47</f>
        <v>0</v>
      </c>
      <c r="DW47" s="95" t="s">
        <v>724</v>
      </c>
      <c r="DX47" s="100" t="s">
        <v>21</v>
      </c>
      <c r="DY47" s="83" t="s">
        <v>727</v>
      </c>
      <c r="DZ47" s="80"/>
      <c r="EA47" s="131">
        <f>AVERAGE(DF47,DN47,DV47)</f>
        <v>0</v>
      </c>
      <c r="EB47" s="131">
        <f>EA47</f>
        <v>0</v>
      </c>
      <c r="EC47" s="413" t="s">
        <v>21</v>
      </c>
    </row>
    <row r="48" spans="1:133" ht="75.75" thickBot="1" x14ac:dyDescent="0.3">
      <c r="A48" s="11">
        <v>41</v>
      </c>
      <c r="B48" s="12" t="s">
        <v>26</v>
      </c>
      <c r="C48" s="13" t="s">
        <v>399</v>
      </c>
      <c r="D48" s="170" t="s">
        <v>311</v>
      </c>
      <c r="E48" s="10" t="s">
        <v>29</v>
      </c>
      <c r="F48" s="12" t="s">
        <v>411</v>
      </c>
      <c r="G48" s="20" t="s">
        <v>412</v>
      </c>
      <c r="H48" s="20" t="s">
        <v>39</v>
      </c>
      <c r="I48" s="20" t="s">
        <v>402</v>
      </c>
      <c r="J48" s="25">
        <v>0.01</v>
      </c>
      <c r="K48" s="20" t="s">
        <v>403</v>
      </c>
      <c r="L48" s="19" t="s">
        <v>35</v>
      </c>
      <c r="M48" s="12" t="s">
        <v>413</v>
      </c>
      <c r="N48" s="20" t="s">
        <v>37</v>
      </c>
      <c r="O48" s="20" t="s">
        <v>414</v>
      </c>
      <c r="P48" s="19" t="s">
        <v>39</v>
      </c>
      <c r="Q48" s="19" t="s">
        <v>39</v>
      </c>
      <c r="R48" s="35" t="s">
        <v>406</v>
      </c>
      <c r="S48" s="35" t="s">
        <v>407</v>
      </c>
      <c r="T48" s="40">
        <v>0.01</v>
      </c>
      <c r="U48" s="36" t="s">
        <v>386</v>
      </c>
      <c r="V48" s="20" t="s">
        <v>408</v>
      </c>
      <c r="W48" s="20" t="s">
        <v>409</v>
      </c>
      <c r="X48" s="20" t="s">
        <v>409</v>
      </c>
      <c r="Y48" s="18" t="s">
        <v>415</v>
      </c>
      <c r="Z48" s="333">
        <f t="shared" si="0"/>
        <v>0.01</v>
      </c>
      <c r="AA48" s="481">
        <v>4</v>
      </c>
      <c r="AB48" s="24">
        <v>363</v>
      </c>
      <c r="AC48" s="478">
        <f>+AA48/AB48</f>
        <v>1.1019283746556474E-2</v>
      </c>
      <c r="AD48" s="35" t="s">
        <v>407</v>
      </c>
      <c r="AE48" s="6" t="s">
        <v>19</v>
      </c>
      <c r="AF48" s="482" t="s">
        <v>1133</v>
      </c>
      <c r="AG48" s="325"/>
      <c r="AH48" s="333">
        <f t="shared" si="1"/>
        <v>0.01</v>
      </c>
      <c r="AI48" s="481">
        <v>1</v>
      </c>
      <c r="AJ48" s="24">
        <v>379</v>
      </c>
      <c r="AK48" s="478">
        <f>+AI48/AJ48</f>
        <v>2.6385224274406332E-3</v>
      </c>
      <c r="AL48" s="36" t="s">
        <v>386</v>
      </c>
      <c r="AM48" s="8" t="s">
        <v>21</v>
      </c>
      <c r="AN48" s="477" t="s">
        <v>1134</v>
      </c>
      <c r="AO48" s="325"/>
      <c r="AP48" s="333">
        <f t="shared" si="2"/>
        <v>0.01</v>
      </c>
      <c r="AQ48" s="24">
        <v>2</v>
      </c>
      <c r="AR48" s="24">
        <v>388</v>
      </c>
      <c r="AS48" s="478">
        <f>+AQ48/AR48</f>
        <v>5.1546391752577319E-3</v>
      </c>
      <c r="AT48" s="36" t="s">
        <v>386</v>
      </c>
      <c r="AU48" s="479" t="s">
        <v>21</v>
      </c>
      <c r="AV48" s="475" t="s">
        <v>1135</v>
      </c>
      <c r="AW48" s="325"/>
      <c r="AX48" s="459">
        <f>AVERAGE(AC48,AK48,AS48)</f>
        <v>6.2708151164182794E-3</v>
      </c>
      <c r="AY48" s="131">
        <f>AX48</f>
        <v>6.2708151164182794E-3</v>
      </c>
      <c r="AZ48" s="483" t="s">
        <v>21</v>
      </c>
      <c r="BA48" s="333">
        <f t="shared" si="39"/>
        <v>0.01</v>
      </c>
      <c r="BB48" s="360">
        <v>0</v>
      </c>
      <c r="BC48" s="361">
        <v>306</v>
      </c>
      <c r="BD48" s="358">
        <f>+BB48/BC48</f>
        <v>0</v>
      </c>
      <c r="BE48" s="36" t="s">
        <v>386</v>
      </c>
      <c r="BF48" s="214" t="s">
        <v>21</v>
      </c>
      <c r="BG48" s="359" t="s">
        <v>922</v>
      </c>
      <c r="BH48" s="325"/>
      <c r="BI48" s="333">
        <f t="shared" si="40"/>
        <v>0.01</v>
      </c>
      <c r="BJ48" s="362">
        <v>0</v>
      </c>
      <c r="BK48" s="362">
        <v>292</v>
      </c>
      <c r="BL48" s="358">
        <f>+BJ48/BK48</f>
        <v>0</v>
      </c>
      <c r="BM48" s="36" t="s">
        <v>386</v>
      </c>
      <c r="BN48" s="214" t="s">
        <v>21</v>
      </c>
      <c r="BO48" s="362" t="s">
        <v>924</v>
      </c>
      <c r="BP48" s="325"/>
      <c r="BQ48" s="333">
        <f t="shared" si="41"/>
        <v>0.01</v>
      </c>
      <c r="BR48" s="360">
        <v>0</v>
      </c>
      <c r="BS48" s="361">
        <v>322</v>
      </c>
      <c r="BT48" s="358">
        <f t="shared" si="44"/>
        <v>0</v>
      </c>
      <c r="BU48" s="36" t="s">
        <v>386</v>
      </c>
      <c r="BV48" s="214" t="s">
        <v>21</v>
      </c>
      <c r="BW48" s="363" t="s">
        <v>926</v>
      </c>
      <c r="BX48" s="18"/>
      <c r="BY48" s="131">
        <f>AVERAGE(BD48,BL48,BT48)</f>
        <v>0</v>
      </c>
      <c r="BZ48" s="401">
        <f>BY48</f>
        <v>0</v>
      </c>
      <c r="CA48" s="325" t="s">
        <v>21</v>
      </c>
      <c r="CB48" s="221">
        <v>0.01</v>
      </c>
      <c r="CC48" s="222">
        <v>1</v>
      </c>
      <c r="CD48" s="222">
        <v>398</v>
      </c>
      <c r="CE48" s="223">
        <f>+CC48/CD48</f>
        <v>2.5125628140703518E-3</v>
      </c>
      <c r="CF48" s="224" t="s">
        <v>386</v>
      </c>
      <c r="CG48" s="225" t="s">
        <v>21</v>
      </c>
      <c r="CH48" s="226" t="s">
        <v>885</v>
      </c>
      <c r="CI48" s="227"/>
      <c r="CJ48" s="228">
        <v>0.01</v>
      </c>
      <c r="CK48" s="222">
        <v>0</v>
      </c>
      <c r="CL48" s="222">
        <v>347</v>
      </c>
      <c r="CM48" s="287">
        <f>+CK48/CL48</f>
        <v>0</v>
      </c>
      <c r="CN48" s="224" t="s">
        <v>386</v>
      </c>
      <c r="CO48" s="225" t="s">
        <v>21</v>
      </c>
      <c r="CP48" s="229" t="s">
        <v>886</v>
      </c>
      <c r="CQ48" s="227"/>
      <c r="CR48" s="228">
        <v>0.01</v>
      </c>
      <c r="CS48" s="222">
        <v>1</v>
      </c>
      <c r="CT48" s="222">
        <v>381</v>
      </c>
      <c r="CU48" s="223">
        <f t="shared" si="45"/>
        <v>2.6246719160104987E-3</v>
      </c>
      <c r="CV48" s="224" t="s">
        <v>386</v>
      </c>
      <c r="CW48" s="225" t="s">
        <v>21</v>
      </c>
      <c r="CX48" s="226" t="s">
        <v>887</v>
      </c>
      <c r="CY48" s="230"/>
      <c r="CZ48" s="131">
        <f>AVERAGE(CE48,CM48,CU48)</f>
        <v>1.712411576693617E-3</v>
      </c>
      <c r="DA48" s="131">
        <f>CZ48</f>
        <v>1.712411576693617E-3</v>
      </c>
      <c r="DB48" s="132" t="s">
        <v>21</v>
      </c>
      <c r="DC48" s="93">
        <v>0.01</v>
      </c>
      <c r="DD48" s="94">
        <v>0</v>
      </c>
      <c r="DE48" s="94">
        <v>10</v>
      </c>
      <c r="DF48" s="93">
        <f>+DD48/DE48</f>
        <v>0</v>
      </c>
      <c r="DG48" s="95" t="s">
        <v>724</v>
      </c>
      <c r="DH48" s="78" t="s">
        <v>21</v>
      </c>
      <c r="DI48" s="96" t="s">
        <v>728</v>
      </c>
      <c r="DJ48" s="97"/>
      <c r="DK48" s="95">
        <v>0.01</v>
      </c>
      <c r="DL48" s="86">
        <v>3</v>
      </c>
      <c r="DM48" s="86">
        <v>535</v>
      </c>
      <c r="DN48" s="101">
        <f>+DL48/DM48</f>
        <v>5.6074766355140183E-3</v>
      </c>
      <c r="DO48" s="95" t="s">
        <v>386</v>
      </c>
      <c r="DP48" s="78" t="s">
        <v>21</v>
      </c>
      <c r="DQ48" s="83" t="s">
        <v>729</v>
      </c>
      <c r="DR48" s="102"/>
      <c r="DS48" s="84">
        <v>0.01</v>
      </c>
      <c r="DT48" s="94">
        <v>0</v>
      </c>
      <c r="DU48" s="94">
        <v>421</v>
      </c>
      <c r="DV48" s="93">
        <f t="shared" si="46"/>
        <v>0</v>
      </c>
      <c r="DW48" s="95" t="s">
        <v>386</v>
      </c>
      <c r="DX48" s="100" t="s">
        <v>21</v>
      </c>
      <c r="DY48" s="83" t="s">
        <v>730</v>
      </c>
      <c r="DZ48" s="80"/>
      <c r="EA48" s="131">
        <f>AVERAGE(DF48,DN48,DV48)</f>
        <v>1.8691588785046728E-3</v>
      </c>
      <c r="EB48" s="131">
        <f>EA48</f>
        <v>1.8691588785046728E-3</v>
      </c>
      <c r="EC48" s="413" t="s">
        <v>21</v>
      </c>
    </row>
    <row r="49" spans="1:133" ht="89.25" x14ac:dyDescent="0.25">
      <c r="A49" s="11">
        <v>42</v>
      </c>
      <c r="B49" s="12" t="s">
        <v>26</v>
      </c>
      <c r="C49" s="13" t="s">
        <v>399</v>
      </c>
      <c r="D49" s="170" t="s">
        <v>311</v>
      </c>
      <c r="E49" s="10" t="s">
        <v>71</v>
      </c>
      <c r="F49" s="24" t="s">
        <v>416</v>
      </c>
      <c r="G49" s="20" t="s">
        <v>417</v>
      </c>
      <c r="H49" s="20" t="s">
        <v>32</v>
      </c>
      <c r="I49" s="20" t="s">
        <v>418</v>
      </c>
      <c r="J49" s="26">
        <v>0.9</v>
      </c>
      <c r="K49" s="20" t="s">
        <v>419</v>
      </c>
      <c r="L49" s="19" t="s">
        <v>35</v>
      </c>
      <c r="M49" s="12" t="s">
        <v>420</v>
      </c>
      <c r="N49" s="20" t="s">
        <v>37</v>
      </c>
      <c r="O49" s="20" t="s">
        <v>421</v>
      </c>
      <c r="P49" s="19" t="s">
        <v>32</v>
      </c>
      <c r="Q49" s="19" t="s">
        <v>32</v>
      </c>
      <c r="R49" s="35" t="s">
        <v>422</v>
      </c>
      <c r="S49" s="35" t="s">
        <v>423</v>
      </c>
      <c r="T49" s="40" t="s">
        <v>424</v>
      </c>
      <c r="U49" s="36" t="s">
        <v>425</v>
      </c>
      <c r="V49" s="20" t="s">
        <v>426</v>
      </c>
      <c r="W49" s="20" t="s">
        <v>409</v>
      </c>
      <c r="X49" s="20" t="s">
        <v>409</v>
      </c>
      <c r="Y49" s="20" t="s">
        <v>427</v>
      </c>
      <c r="Z49" s="333">
        <f t="shared" si="0"/>
        <v>0.9</v>
      </c>
      <c r="AA49" s="326"/>
      <c r="AB49" s="326"/>
      <c r="AC49" s="326"/>
      <c r="AD49" s="326"/>
      <c r="AE49" s="326"/>
      <c r="AF49" s="326"/>
      <c r="AG49" s="326"/>
      <c r="AH49" s="333">
        <f t="shared" si="1"/>
        <v>0.9</v>
      </c>
      <c r="AI49" s="326"/>
      <c r="AJ49" s="326"/>
      <c r="AK49" s="326"/>
      <c r="AL49" s="326"/>
      <c r="AM49" s="326"/>
      <c r="AN49" s="326"/>
      <c r="AO49" s="326"/>
      <c r="AP49" s="333">
        <f t="shared" si="2"/>
        <v>0.9</v>
      </c>
      <c r="AQ49" s="484">
        <v>73913034835</v>
      </c>
      <c r="AR49" s="484">
        <v>98294768039</v>
      </c>
      <c r="AS49" s="485">
        <f>+AQ49/AR49</f>
        <v>0.75195288935087412</v>
      </c>
      <c r="AT49" s="35" t="s">
        <v>423</v>
      </c>
      <c r="AU49" s="479" t="s">
        <v>19</v>
      </c>
      <c r="AV49" s="20" t="s">
        <v>1136</v>
      </c>
      <c r="AW49" s="326"/>
      <c r="AX49" s="457"/>
      <c r="AY49" s="142">
        <f>AS49</f>
        <v>0.75195288935087412</v>
      </c>
      <c r="AZ49" s="149" t="s">
        <v>19</v>
      </c>
      <c r="BA49" s="333">
        <f t="shared" si="39"/>
        <v>0.9</v>
      </c>
      <c r="BB49" s="326"/>
      <c r="BC49" s="326"/>
      <c r="BD49" s="326"/>
      <c r="BE49" s="326"/>
      <c r="BF49" s="326"/>
      <c r="BG49" s="326"/>
      <c r="BH49" s="326"/>
      <c r="BI49" s="333">
        <f t="shared" si="40"/>
        <v>0.9</v>
      </c>
      <c r="BJ49" s="326"/>
      <c r="BK49" s="326"/>
      <c r="BL49" s="326"/>
      <c r="BM49" s="326"/>
      <c r="BN49" s="326"/>
      <c r="BO49" s="326"/>
      <c r="BP49" s="326"/>
      <c r="BQ49" s="333">
        <f t="shared" si="41"/>
        <v>0.9</v>
      </c>
      <c r="BR49" s="348">
        <v>45165049997</v>
      </c>
      <c r="BS49" s="349">
        <v>60088494530</v>
      </c>
      <c r="BT49" s="352">
        <f t="shared" si="44"/>
        <v>0.75164222951950865</v>
      </c>
      <c r="BU49" s="35" t="s">
        <v>423</v>
      </c>
      <c r="BV49" s="6" t="s">
        <v>19</v>
      </c>
      <c r="BW49" s="351" t="s">
        <v>919</v>
      </c>
      <c r="BX49" s="326"/>
      <c r="BY49" s="326"/>
      <c r="BZ49" s="152">
        <f>BT49</f>
        <v>0.75164222951950865</v>
      </c>
      <c r="CA49" s="162" t="str">
        <f>BV49</f>
        <v>REGULAR</v>
      </c>
      <c r="CB49" s="149"/>
      <c r="CC49" s="149"/>
      <c r="CD49" s="149"/>
      <c r="CE49" s="149"/>
      <c r="CF49" s="149"/>
      <c r="CG49" s="149"/>
      <c r="CH49" s="149"/>
      <c r="CI49" s="149"/>
      <c r="CJ49" s="149"/>
      <c r="CK49" s="149"/>
      <c r="CL49" s="149"/>
      <c r="CM49" s="149"/>
      <c r="CN49" s="149"/>
      <c r="CO49" s="149"/>
      <c r="CP49" s="149"/>
      <c r="CQ49" s="149"/>
      <c r="CR49" s="263">
        <v>0.9</v>
      </c>
      <c r="CS49" s="264">
        <v>30202598586</v>
      </c>
      <c r="CT49" s="264">
        <v>38823763547</v>
      </c>
      <c r="CU49" s="265">
        <f t="shared" si="45"/>
        <v>0.77794102958196654</v>
      </c>
      <c r="CV49" s="266" t="s">
        <v>903</v>
      </c>
      <c r="CW49" s="267" t="s">
        <v>19</v>
      </c>
      <c r="CX49" s="268" t="s">
        <v>904</v>
      </c>
      <c r="CY49" s="269"/>
      <c r="CZ49" s="132"/>
      <c r="DA49" s="142">
        <f>CU49</f>
        <v>0.77794102958196654</v>
      </c>
      <c r="DB49" s="133" t="str">
        <f>CW49</f>
        <v>REGULAR</v>
      </c>
      <c r="DC49" s="95"/>
      <c r="DD49" s="103"/>
      <c r="DE49" s="104"/>
      <c r="DF49" s="93"/>
      <c r="DG49" s="95"/>
      <c r="DH49" s="105"/>
      <c r="DI49" s="96"/>
      <c r="DJ49" s="80"/>
      <c r="DK49" s="106"/>
      <c r="DL49" s="86"/>
      <c r="DM49" s="86"/>
      <c r="DN49" s="107"/>
      <c r="DO49" s="106"/>
      <c r="DP49" s="108"/>
      <c r="DQ49" s="91"/>
      <c r="DR49" s="91"/>
      <c r="DS49" s="84">
        <v>0.9</v>
      </c>
      <c r="DT49" s="103">
        <v>11456881239</v>
      </c>
      <c r="DU49" s="103">
        <v>18208798132</v>
      </c>
      <c r="DV49" s="84">
        <f t="shared" si="46"/>
        <v>0.62919480769385683</v>
      </c>
      <c r="DW49" s="84" t="s">
        <v>731</v>
      </c>
      <c r="DX49" s="78" t="s">
        <v>19</v>
      </c>
      <c r="DY49" s="96" t="s">
        <v>732</v>
      </c>
      <c r="DZ49" s="109" t="s">
        <v>733</v>
      </c>
      <c r="EA49" s="132"/>
      <c r="EB49" s="142">
        <f>DV49</f>
        <v>0.62919480769385683</v>
      </c>
      <c r="EC49" s="411" t="str">
        <f>DX49</f>
        <v>REGULAR</v>
      </c>
    </row>
    <row r="50" spans="1:133" ht="75.75" thickBot="1" x14ac:dyDescent="0.3">
      <c r="A50" s="11">
        <v>43</v>
      </c>
      <c r="B50" s="12" t="s">
        <v>26</v>
      </c>
      <c r="C50" s="13" t="s">
        <v>399</v>
      </c>
      <c r="D50" s="170" t="s">
        <v>311</v>
      </c>
      <c r="E50" s="10" t="s">
        <v>71</v>
      </c>
      <c r="F50" s="24" t="s">
        <v>428</v>
      </c>
      <c r="G50" s="20" t="s">
        <v>429</v>
      </c>
      <c r="H50" s="20" t="s">
        <v>32</v>
      </c>
      <c r="I50" s="20" t="s">
        <v>418</v>
      </c>
      <c r="J50" s="25">
        <v>1</v>
      </c>
      <c r="K50" s="20" t="s">
        <v>430</v>
      </c>
      <c r="L50" s="19" t="s">
        <v>35</v>
      </c>
      <c r="M50" s="24" t="s">
        <v>431</v>
      </c>
      <c r="N50" s="20" t="s">
        <v>37</v>
      </c>
      <c r="O50" s="20" t="s">
        <v>421</v>
      </c>
      <c r="P50" s="19" t="s">
        <v>32</v>
      </c>
      <c r="Q50" s="19" t="s">
        <v>32</v>
      </c>
      <c r="R50" s="35" t="s">
        <v>422</v>
      </c>
      <c r="S50" s="35" t="s">
        <v>423</v>
      </c>
      <c r="T50" s="40" t="s">
        <v>424</v>
      </c>
      <c r="U50" s="36" t="s">
        <v>425</v>
      </c>
      <c r="V50" s="20" t="s">
        <v>426</v>
      </c>
      <c r="W50" s="20" t="s">
        <v>409</v>
      </c>
      <c r="X50" s="20" t="s">
        <v>409</v>
      </c>
      <c r="Y50" s="20" t="s">
        <v>427</v>
      </c>
      <c r="Z50" s="333">
        <f t="shared" si="0"/>
        <v>1</v>
      </c>
      <c r="AA50" s="20"/>
      <c r="AB50" s="20"/>
      <c r="AC50" s="20"/>
      <c r="AD50" s="20"/>
      <c r="AE50" s="20"/>
      <c r="AF50" s="20"/>
      <c r="AG50" s="20"/>
      <c r="AH50" s="333">
        <f t="shared" si="1"/>
        <v>1</v>
      </c>
      <c r="AI50" s="20"/>
      <c r="AJ50" s="20"/>
      <c r="AK50" s="20"/>
      <c r="AL50" s="20"/>
      <c r="AM50" s="20"/>
      <c r="AN50" s="20"/>
      <c r="AO50" s="20"/>
      <c r="AP50" s="333">
        <f t="shared" si="2"/>
        <v>1</v>
      </c>
      <c r="AQ50" s="484">
        <v>22838103428</v>
      </c>
      <c r="AR50" s="484">
        <v>23839401332</v>
      </c>
      <c r="AS50" s="485">
        <f>+AQ50/AR50</f>
        <v>0.95799819424760713</v>
      </c>
      <c r="AT50" s="36" t="s">
        <v>425</v>
      </c>
      <c r="AU50" s="479" t="s">
        <v>21</v>
      </c>
      <c r="AV50" s="20" t="s">
        <v>1137</v>
      </c>
      <c r="AW50" s="20"/>
      <c r="AX50" s="457"/>
      <c r="AY50" s="142">
        <f>AS50</f>
        <v>0.95799819424760713</v>
      </c>
      <c r="AZ50" s="148" t="s">
        <v>21</v>
      </c>
      <c r="BA50" s="333">
        <f t="shared" si="39"/>
        <v>1</v>
      </c>
      <c r="BB50" s="20"/>
      <c r="BC50" s="20"/>
      <c r="BD50" s="20"/>
      <c r="BE50" s="20"/>
      <c r="BF50" s="20"/>
      <c r="BG50" s="20"/>
      <c r="BH50" s="20"/>
      <c r="BI50" s="333">
        <f t="shared" si="40"/>
        <v>1</v>
      </c>
      <c r="BJ50" s="20"/>
      <c r="BK50" s="20"/>
      <c r="BL50" s="20"/>
      <c r="BM50" s="20"/>
      <c r="BN50" s="20"/>
      <c r="BO50" s="20"/>
      <c r="BP50" s="20"/>
      <c r="BQ50" s="333">
        <f t="shared" si="41"/>
        <v>1</v>
      </c>
      <c r="BR50" s="348">
        <v>22374018239</v>
      </c>
      <c r="BS50" s="349">
        <v>23880767650</v>
      </c>
      <c r="BT50" s="352">
        <f t="shared" si="44"/>
        <v>0.93690531924755782</v>
      </c>
      <c r="BU50" s="40" t="s">
        <v>424</v>
      </c>
      <c r="BV50" s="7" t="s">
        <v>20</v>
      </c>
      <c r="BW50" s="351" t="s">
        <v>920</v>
      </c>
      <c r="BX50" s="20"/>
      <c r="BY50" s="20"/>
      <c r="BZ50" s="152">
        <f>BT50</f>
        <v>0.93690531924755782</v>
      </c>
      <c r="CA50" s="162" t="str">
        <f>BV50</f>
        <v>BUENO</v>
      </c>
      <c r="CB50" s="150"/>
      <c r="CC50" s="150"/>
      <c r="CD50" s="150"/>
      <c r="CE50" s="150"/>
      <c r="CF50" s="150"/>
      <c r="CG50" s="150"/>
      <c r="CH50" s="150"/>
      <c r="CI50" s="150"/>
      <c r="CJ50" s="150"/>
      <c r="CK50" s="150"/>
      <c r="CL50" s="150"/>
      <c r="CM50" s="150"/>
      <c r="CN50" s="150"/>
      <c r="CO50" s="150"/>
      <c r="CP50" s="150"/>
      <c r="CQ50" s="150"/>
      <c r="CR50" s="203">
        <v>1</v>
      </c>
      <c r="CS50" s="270">
        <v>15018206918</v>
      </c>
      <c r="CT50" s="270">
        <v>23882155649</v>
      </c>
      <c r="CU50" s="271">
        <f t="shared" si="45"/>
        <v>0.62884637127088006</v>
      </c>
      <c r="CV50" s="272" t="s">
        <v>903</v>
      </c>
      <c r="CW50" s="273" t="s">
        <v>19</v>
      </c>
      <c r="CX50" s="209" t="s">
        <v>905</v>
      </c>
      <c r="CY50" s="274"/>
      <c r="CZ50" s="132"/>
      <c r="DA50" s="142">
        <f>CU50</f>
        <v>0.62884637127088006</v>
      </c>
      <c r="DB50" s="133" t="str">
        <f>CW50</f>
        <v>REGULAR</v>
      </c>
      <c r="DC50" s="84"/>
      <c r="DD50" s="86"/>
      <c r="DE50" s="86"/>
      <c r="DF50" s="93"/>
      <c r="DG50" s="95"/>
      <c r="DH50" s="50"/>
      <c r="DI50" s="96"/>
      <c r="DJ50" s="80"/>
      <c r="DK50" s="95"/>
      <c r="DL50" s="86"/>
      <c r="DM50" s="86"/>
      <c r="DN50" s="93"/>
      <c r="DO50" s="95"/>
      <c r="DP50" s="50"/>
      <c r="DQ50" s="91"/>
      <c r="DR50" s="91"/>
      <c r="DS50" s="84">
        <v>1</v>
      </c>
      <c r="DT50" s="103">
        <v>4663487030</v>
      </c>
      <c r="DU50" s="103">
        <v>24031195319</v>
      </c>
      <c r="DV50" s="84">
        <f t="shared" si="46"/>
        <v>0.194059719797328</v>
      </c>
      <c r="DW50" s="84" t="s">
        <v>329</v>
      </c>
      <c r="DX50" s="78" t="s">
        <v>18</v>
      </c>
      <c r="DY50" s="83" t="s">
        <v>734</v>
      </c>
      <c r="DZ50" s="80" t="s">
        <v>735</v>
      </c>
      <c r="EA50" s="132"/>
      <c r="EB50" s="142">
        <f>DV50</f>
        <v>0.194059719797328</v>
      </c>
      <c r="EC50" s="411" t="str">
        <f>DX50</f>
        <v>MALO</v>
      </c>
    </row>
    <row r="51" spans="1:133" ht="171" x14ac:dyDescent="0.25">
      <c r="A51" s="11">
        <v>44</v>
      </c>
      <c r="B51" s="12" t="s">
        <v>26</v>
      </c>
      <c r="C51" s="13" t="s">
        <v>399</v>
      </c>
      <c r="D51" s="170" t="s">
        <v>311</v>
      </c>
      <c r="E51" s="10" t="s">
        <v>71</v>
      </c>
      <c r="F51" s="24" t="s">
        <v>432</v>
      </c>
      <c r="G51" s="20" t="s">
        <v>433</v>
      </c>
      <c r="H51" s="20" t="s">
        <v>39</v>
      </c>
      <c r="I51" s="20" t="s">
        <v>418</v>
      </c>
      <c r="J51" s="26">
        <v>0.15</v>
      </c>
      <c r="K51" s="20" t="s">
        <v>430</v>
      </c>
      <c r="L51" s="19" t="s">
        <v>35</v>
      </c>
      <c r="M51" s="20" t="s">
        <v>434</v>
      </c>
      <c r="N51" s="20" t="s">
        <v>37</v>
      </c>
      <c r="O51" s="20" t="s">
        <v>421</v>
      </c>
      <c r="P51" s="19" t="s">
        <v>39</v>
      </c>
      <c r="Q51" s="19" t="s">
        <v>32</v>
      </c>
      <c r="R51" s="35" t="s">
        <v>435</v>
      </c>
      <c r="S51" s="35" t="s">
        <v>436</v>
      </c>
      <c r="T51" s="40" t="s">
        <v>437</v>
      </c>
      <c r="U51" s="36" t="s">
        <v>438</v>
      </c>
      <c r="V51" s="20" t="s">
        <v>426</v>
      </c>
      <c r="W51" s="20" t="s">
        <v>409</v>
      </c>
      <c r="X51" s="20" t="s">
        <v>409</v>
      </c>
      <c r="Y51" s="20" t="s">
        <v>439</v>
      </c>
      <c r="Z51" s="333">
        <f t="shared" si="0"/>
        <v>0.15</v>
      </c>
      <c r="AA51" s="486">
        <v>16120534281</v>
      </c>
      <c r="AB51" s="484">
        <v>82117762796</v>
      </c>
      <c r="AC51" s="485">
        <f>+AA51/AB51</f>
        <v>0.19630995453501615</v>
      </c>
      <c r="AD51" s="40" t="s">
        <v>437</v>
      </c>
      <c r="AE51" s="487" t="s">
        <v>20</v>
      </c>
      <c r="AF51" s="488" t="s">
        <v>1138</v>
      </c>
      <c r="AG51" s="327"/>
      <c r="AH51" s="333">
        <f t="shared" si="1"/>
        <v>0.15</v>
      </c>
      <c r="AI51" s="486">
        <v>18015734473</v>
      </c>
      <c r="AJ51" s="484">
        <v>89934574057</v>
      </c>
      <c r="AK51" s="485">
        <f>+AI51/AJ51</f>
        <v>0.20032045141595639</v>
      </c>
      <c r="AL51" s="40" t="s">
        <v>437</v>
      </c>
      <c r="AM51" s="487" t="s">
        <v>20</v>
      </c>
      <c r="AN51" s="488" t="s">
        <v>1139</v>
      </c>
      <c r="AO51" s="327"/>
      <c r="AP51" s="333">
        <f t="shared" si="2"/>
        <v>0.15</v>
      </c>
      <c r="AQ51" s="484">
        <v>0</v>
      </c>
      <c r="AR51" s="484">
        <v>98294768039</v>
      </c>
      <c r="AS51" s="485">
        <v>0</v>
      </c>
      <c r="AT51" s="36" t="s">
        <v>438</v>
      </c>
      <c r="AU51" s="479" t="s">
        <v>21</v>
      </c>
      <c r="AV51" s="489" t="s">
        <v>1140</v>
      </c>
      <c r="AW51" s="327"/>
      <c r="AX51" s="459">
        <f>AVERAGE(AC51,AK51,AS51)</f>
        <v>0.13221013531699086</v>
      </c>
      <c r="AY51" s="142">
        <f>AX51</f>
        <v>0.13221013531699086</v>
      </c>
      <c r="AZ51" s="480" t="s">
        <v>21</v>
      </c>
      <c r="BA51" s="333">
        <f t="shared" si="39"/>
        <v>0.15</v>
      </c>
      <c r="BB51" s="348">
        <v>7398647607</v>
      </c>
      <c r="BC51" s="349">
        <v>52325447096</v>
      </c>
      <c r="BD51" s="350">
        <f>+BB51/BC51</f>
        <v>0.14139673939958722</v>
      </c>
      <c r="BE51" s="36" t="s">
        <v>438</v>
      </c>
      <c r="BF51" s="214" t="s">
        <v>21</v>
      </c>
      <c r="BG51" s="364" t="s">
        <v>927</v>
      </c>
      <c r="BH51" s="327"/>
      <c r="BI51" s="333">
        <f t="shared" si="40"/>
        <v>0.15</v>
      </c>
      <c r="BJ51" s="348">
        <v>9459971125</v>
      </c>
      <c r="BK51" s="349">
        <v>62296452560</v>
      </c>
      <c r="BL51" s="350">
        <f>+BJ51/BK51</f>
        <v>0.1518540901809578</v>
      </c>
      <c r="BM51" s="36" t="s">
        <v>438</v>
      </c>
      <c r="BN51" s="214" t="s">
        <v>21</v>
      </c>
      <c r="BO51" s="364" t="s">
        <v>928</v>
      </c>
      <c r="BP51" s="327"/>
      <c r="BQ51" s="333">
        <f t="shared" si="41"/>
        <v>0.15</v>
      </c>
      <c r="BR51" s="348">
        <v>6933721411</v>
      </c>
      <c r="BS51" s="349">
        <v>67022215941</v>
      </c>
      <c r="BT51" s="350">
        <f t="shared" si="44"/>
        <v>0.10345407584111797</v>
      </c>
      <c r="BU51" s="36" t="s">
        <v>438</v>
      </c>
      <c r="BV51" s="214" t="s">
        <v>21</v>
      </c>
      <c r="BW51" s="351" t="s">
        <v>929</v>
      </c>
      <c r="BX51" s="327"/>
      <c r="BY51" s="131">
        <f>AVERAGE(BD51,BL51,BT51)</f>
        <v>0.13223496847388769</v>
      </c>
      <c r="BZ51" s="402">
        <f>BY51</f>
        <v>0.13223496847388769</v>
      </c>
      <c r="CA51" s="327" t="s">
        <v>21</v>
      </c>
      <c r="CB51" s="231">
        <v>0.15</v>
      </c>
      <c r="CC51" s="232">
        <v>5088283019</v>
      </c>
      <c r="CD51" s="232">
        <v>28797039623</v>
      </c>
      <c r="CE51" s="233">
        <f>+CC51/CD51</f>
        <v>0.1766946563123809</v>
      </c>
      <c r="CF51" s="213" t="s">
        <v>736</v>
      </c>
      <c r="CG51" s="214" t="s">
        <v>21</v>
      </c>
      <c r="CH51" s="218" t="s">
        <v>888</v>
      </c>
      <c r="CI51" s="216"/>
      <c r="CJ51" s="234">
        <v>0.15</v>
      </c>
      <c r="CK51" s="232">
        <v>5951177397</v>
      </c>
      <c r="CL51" s="232">
        <v>34397730545</v>
      </c>
      <c r="CM51" s="233">
        <f>+CK51/CL51</f>
        <v>0.17301075689323503</v>
      </c>
      <c r="CN51" s="213" t="s">
        <v>736</v>
      </c>
      <c r="CO51" s="214" t="s">
        <v>21</v>
      </c>
      <c r="CP51" s="218" t="s">
        <v>889</v>
      </c>
      <c r="CQ51" s="216"/>
      <c r="CR51" s="234">
        <v>0.15</v>
      </c>
      <c r="CS51" s="232">
        <v>5176844010</v>
      </c>
      <c r="CT51" s="232">
        <v>44000607557</v>
      </c>
      <c r="CU51" s="233">
        <f t="shared" si="45"/>
        <v>0.11765392110310582</v>
      </c>
      <c r="CV51" s="213" t="s">
        <v>736</v>
      </c>
      <c r="CW51" s="214" t="s">
        <v>21</v>
      </c>
      <c r="CX51" s="216" t="s">
        <v>890</v>
      </c>
      <c r="CY51" s="220"/>
      <c r="CZ51" s="131">
        <f>AVERAGE(CE51,CM51,CU51)</f>
        <v>0.15578644476957393</v>
      </c>
      <c r="DA51" s="142">
        <f>CZ51</f>
        <v>0.15578644476957393</v>
      </c>
      <c r="DB51" s="132" t="s">
        <v>20</v>
      </c>
      <c r="DC51" s="84">
        <v>0.15</v>
      </c>
      <c r="DD51" s="103">
        <v>1480297463</v>
      </c>
      <c r="DE51" s="103">
        <v>10745600297</v>
      </c>
      <c r="DF51" s="110">
        <f>+DD51/DE51</f>
        <v>0.13775847063781774</v>
      </c>
      <c r="DG51" s="95" t="s">
        <v>736</v>
      </c>
      <c r="DH51" s="78" t="s">
        <v>21</v>
      </c>
      <c r="DI51" s="96" t="s">
        <v>737</v>
      </c>
      <c r="DJ51" s="80"/>
      <c r="DK51" s="95">
        <v>0.15</v>
      </c>
      <c r="DL51" s="103">
        <v>1814822990</v>
      </c>
      <c r="DM51" s="103">
        <v>15918086821</v>
      </c>
      <c r="DN51" s="110">
        <f>+DL51/DM51</f>
        <v>0.11401012008590049</v>
      </c>
      <c r="DO51" s="95" t="s">
        <v>736</v>
      </c>
      <c r="DP51" s="78" t="s">
        <v>21</v>
      </c>
      <c r="DQ51" s="83" t="s">
        <v>738</v>
      </c>
      <c r="DR51" s="80"/>
      <c r="DS51" s="95">
        <v>0.15</v>
      </c>
      <c r="DT51" s="103">
        <v>6107008117</v>
      </c>
      <c r="DU51" s="104">
        <v>24031195319</v>
      </c>
      <c r="DV51" s="110">
        <f t="shared" si="46"/>
        <v>0.25412835424676361</v>
      </c>
      <c r="DW51" s="95" t="s">
        <v>739</v>
      </c>
      <c r="DX51" s="78" t="s">
        <v>19</v>
      </c>
      <c r="DY51" s="83" t="s">
        <v>740</v>
      </c>
      <c r="DZ51" s="80" t="s">
        <v>741</v>
      </c>
      <c r="EA51" s="131">
        <f>AVERAGE(DF51,DN51,DV51)</f>
        <v>0.1686323149901606</v>
      </c>
      <c r="EB51" s="142">
        <f>EA51</f>
        <v>0.1686323149901606</v>
      </c>
      <c r="EC51" s="413" t="s">
        <v>20</v>
      </c>
    </row>
    <row r="52" spans="1:133" ht="200.25" thickBot="1" x14ac:dyDescent="0.3">
      <c r="A52" s="11">
        <v>45</v>
      </c>
      <c r="B52" s="12" t="s">
        <v>26</v>
      </c>
      <c r="C52" s="13" t="s">
        <v>399</v>
      </c>
      <c r="D52" s="170" t="s">
        <v>311</v>
      </c>
      <c r="E52" s="10" t="s">
        <v>71</v>
      </c>
      <c r="F52" s="24" t="s">
        <v>440</v>
      </c>
      <c r="G52" s="20" t="s">
        <v>441</v>
      </c>
      <c r="H52" s="20" t="s">
        <v>39</v>
      </c>
      <c r="I52" s="20" t="s">
        <v>418</v>
      </c>
      <c r="J52" s="26">
        <v>1</v>
      </c>
      <c r="K52" s="20" t="s">
        <v>430</v>
      </c>
      <c r="L52" s="20" t="s">
        <v>35</v>
      </c>
      <c r="M52" s="24" t="s">
        <v>442</v>
      </c>
      <c r="N52" s="20" t="s">
        <v>37</v>
      </c>
      <c r="O52" s="20" t="s">
        <v>421</v>
      </c>
      <c r="P52" s="20" t="s">
        <v>39</v>
      </c>
      <c r="Q52" s="19" t="s">
        <v>32</v>
      </c>
      <c r="R52" s="35" t="s">
        <v>422</v>
      </c>
      <c r="S52" s="35" t="s">
        <v>423</v>
      </c>
      <c r="T52" s="40" t="s">
        <v>443</v>
      </c>
      <c r="U52" s="40">
        <v>1</v>
      </c>
      <c r="V52" s="20" t="s">
        <v>426</v>
      </c>
      <c r="W52" s="20" t="s">
        <v>409</v>
      </c>
      <c r="X52" s="20" t="s">
        <v>409</v>
      </c>
      <c r="Y52" s="20" t="s">
        <v>427</v>
      </c>
      <c r="Z52" s="333">
        <f t="shared" si="0"/>
        <v>1</v>
      </c>
      <c r="AA52" s="486">
        <v>65997228515</v>
      </c>
      <c r="AB52" s="484">
        <v>107117393000</v>
      </c>
      <c r="AC52" s="485">
        <f>+AA52/AB52</f>
        <v>0.61612056330571829</v>
      </c>
      <c r="AD52" s="35" t="s">
        <v>423</v>
      </c>
      <c r="AE52" s="487" t="s">
        <v>19</v>
      </c>
      <c r="AF52" s="490" t="s">
        <v>1141</v>
      </c>
      <c r="AG52" s="328"/>
      <c r="AH52" s="333">
        <f t="shared" si="1"/>
        <v>1</v>
      </c>
      <c r="AI52" s="486">
        <v>71918839584</v>
      </c>
      <c r="AJ52" s="484">
        <v>107117393000</v>
      </c>
      <c r="AK52" s="485">
        <f>+AI52/AJ52</f>
        <v>0.6714020717811906</v>
      </c>
      <c r="AL52" s="35" t="s">
        <v>423</v>
      </c>
      <c r="AM52" s="487" t="s">
        <v>19</v>
      </c>
      <c r="AN52" s="490" t="s">
        <v>1142</v>
      </c>
      <c r="AO52" s="328"/>
      <c r="AP52" s="333">
        <f t="shared" si="2"/>
        <v>1</v>
      </c>
      <c r="AQ52" s="484">
        <v>98294768039</v>
      </c>
      <c r="AR52" s="484">
        <v>107117393000</v>
      </c>
      <c r="AS52" s="485">
        <f>+AQ52/AR52</f>
        <v>0.91763592527872673</v>
      </c>
      <c r="AT52" s="40" t="s">
        <v>443</v>
      </c>
      <c r="AU52" s="479" t="s">
        <v>20</v>
      </c>
      <c r="AV52" s="491" t="s">
        <v>1143</v>
      </c>
      <c r="AW52" s="328"/>
      <c r="AX52" s="459">
        <f>AVERAGE(AC52,AK52,AS52)</f>
        <v>0.73505285345521187</v>
      </c>
      <c r="AY52" s="142">
        <f>AX52</f>
        <v>0.73505285345521187</v>
      </c>
      <c r="AZ52" s="483" t="s">
        <v>19</v>
      </c>
      <c r="BA52" s="333">
        <f t="shared" si="39"/>
        <v>1</v>
      </c>
      <c r="BB52" s="348">
        <v>44926799489</v>
      </c>
      <c r="BC52" s="349">
        <v>107117393000</v>
      </c>
      <c r="BD52" s="350">
        <f>+BB52/BC52</f>
        <v>0.41941647598723769</v>
      </c>
      <c r="BE52" s="35" t="s">
        <v>422</v>
      </c>
      <c r="BF52" s="5" t="s">
        <v>18</v>
      </c>
      <c r="BG52" s="365" t="s">
        <v>930</v>
      </c>
      <c r="BH52" s="328"/>
      <c r="BI52" s="333">
        <f t="shared" si="40"/>
        <v>1</v>
      </c>
      <c r="BJ52" s="348">
        <v>52836481435</v>
      </c>
      <c r="BK52" s="349">
        <v>107117393000</v>
      </c>
      <c r="BL52" s="350">
        <f>+BJ52/BK52</f>
        <v>0.49325772365464493</v>
      </c>
      <c r="BM52" s="35" t="s">
        <v>422</v>
      </c>
      <c r="BN52" s="5" t="s">
        <v>18</v>
      </c>
      <c r="BO52" s="365" t="s">
        <v>931</v>
      </c>
      <c r="BP52" s="328"/>
      <c r="BQ52" s="333">
        <f t="shared" si="41"/>
        <v>1</v>
      </c>
      <c r="BR52" s="348">
        <v>60088494530</v>
      </c>
      <c r="BS52" s="349">
        <v>107117393000</v>
      </c>
      <c r="BT52" s="350">
        <f t="shared" si="44"/>
        <v>0.56095926951844322</v>
      </c>
      <c r="BU52" s="35" t="s">
        <v>423</v>
      </c>
      <c r="BV52" s="6" t="s">
        <v>19</v>
      </c>
      <c r="BW52" s="366" t="s">
        <v>932</v>
      </c>
      <c r="BX52" s="328"/>
      <c r="BY52" s="131">
        <f>AVERAGE(BD52,BL52,BT52)</f>
        <v>0.49121115638677521</v>
      </c>
      <c r="BZ52" s="402">
        <f>BY52</f>
        <v>0.49121115638677521</v>
      </c>
      <c r="CA52" s="328" t="s">
        <v>18</v>
      </c>
      <c r="CB52" s="235">
        <v>1</v>
      </c>
      <c r="CC52" s="236">
        <v>23708756604</v>
      </c>
      <c r="CD52" s="236">
        <v>107117393000</v>
      </c>
      <c r="CE52" s="237">
        <f>+CC52/CD52</f>
        <v>0.22133433180174578</v>
      </c>
      <c r="CF52" s="238" t="s">
        <v>891</v>
      </c>
      <c r="CG52" s="239" t="s">
        <v>18</v>
      </c>
      <c r="CH52" s="229" t="s">
        <v>892</v>
      </c>
      <c r="CI52" s="227"/>
      <c r="CJ52" s="240">
        <v>1</v>
      </c>
      <c r="CK52" s="236">
        <v>28446553148</v>
      </c>
      <c r="CL52" s="236">
        <v>107117393000</v>
      </c>
      <c r="CM52" s="237">
        <f>+CK52/CL52</f>
        <v>0.26556427813735162</v>
      </c>
      <c r="CN52" s="238" t="s">
        <v>891</v>
      </c>
      <c r="CO52" s="239" t="s">
        <v>18</v>
      </c>
      <c r="CP52" s="229" t="s">
        <v>893</v>
      </c>
      <c r="CQ52" s="227"/>
      <c r="CR52" s="240">
        <v>1</v>
      </c>
      <c r="CS52" s="236">
        <v>38823763547</v>
      </c>
      <c r="CT52" s="236">
        <v>107117393000</v>
      </c>
      <c r="CU52" s="237">
        <f t="shared" si="45"/>
        <v>0.36244126616300304</v>
      </c>
      <c r="CV52" s="238" t="s">
        <v>891</v>
      </c>
      <c r="CW52" s="239" t="s">
        <v>18</v>
      </c>
      <c r="CX52" s="241" t="s">
        <v>894</v>
      </c>
      <c r="CY52" s="230"/>
      <c r="CZ52" s="131">
        <f>AVERAGE(CE52,CM52,CU52)</f>
        <v>0.28311329203403351</v>
      </c>
      <c r="DA52" s="142">
        <f>CZ52</f>
        <v>0.28311329203403351</v>
      </c>
      <c r="DB52" s="132" t="s">
        <v>18</v>
      </c>
      <c r="DC52" s="84">
        <v>1</v>
      </c>
      <c r="DD52" s="103">
        <v>9265302834</v>
      </c>
      <c r="DE52" s="103">
        <v>108525393000</v>
      </c>
      <c r="DF52" s="110">
        <f>+DD52/DE52</f>
        <v>8.5374515381851687E-2</v>
      </c>
      <c r="DG52" s="95" t="s">
        <v>329</v>
      </c>
      <c r="DH52" s="78" t="s">
        <v>18</v>
      </c>
      <c r="DI52" s="96" t="s">
        <v>742</v>
      </c>
      <c r="DJ52" s="80"/>
      <c r="DK52" s="95">
        <v>1</v>
      </c>
      <c r="DL52" s="103">
        <v>14103263831</v>
      </c>
      <c r="DM52" s="103">
        <v>108525393000</v>
      </c>
      <c r="DN52" s="110">
        <f>+DL52/DM52</f>
        <v>0.12995358451270478</v>
      </c>
      <c r="DO52" s="95" t="s">
        <v>329</v>
      </c>
      <c r="DP52" s="78" t="s">
        <v>18</v>
      </c>
      <c r="DQ52" s="83" t="s">
        <v>743</v>
      </c>
      <c r="DR52" s="80"/>
      <c r="DS52" s="95">
        <v>1</v>
      </c>
      <c r="DT52" s="103">
        <v>18208798132</v>
      </c>
      <c r="DU52" s="104">
        <v>108525393000</v>
      </c>
      <c r="DV52" s="110">
        <f t="shared" si="46"/>
        <v>0.16778375667342665</v>
      </c>
      <c r="DW52" s="95" t="s">
        <v>329</v>
      </c>
      <c r="DX52" s="78" t="s">
        <v>18</v>
      </c>
      <c r="DY52" s="83" t="s">
        <v>744</v>
      </c>
      <c r="DZ52" s="80" t="s">
        <v>745</v>
      </c>
      <c r="EA52" s="131">
        <f>AVERAGE(DF52,DN52,DV52)</f>
        <v>0.1277039521893277</v>
      </c>
      <c r="EB52" s="142">
        <f>EA52</f>
        <v>0.1277039521893277</v>
      </c>
      <c r="EC52" s="413" t="s">
        <v>18</v>
      </c>
    </row>
    <row r="53" spans="1:133" ht="135.75" thickBot="1" x14ac:dyDescent="0.3">
      <c r="A53" s="11">
        <v>46</v>
      </c>
      <c r="B53" s="12" t="s">
        <v>26</v>
      </c>
      <c r="C53" s="289" t="s">
        <v>379</v>
      </c>
      <c r="D53" s="170" t="s">
        <v>311</v>
      </c>
      <c r="E53" s="10" t="s">
        <v>29</v>
      </c>
      <c r="F53" s="20" t="s">
        <v>444</v>
      </c>
      <c r="G53" s="289" t="s">
        <v>445</v>
      </c>
      <c r="H53" s="289" t="s">
        <v>446</v>
      </c>
      <c r="I53" s="289" t="s">
        <v>447</v>
      </c>
      <c r="J53" s="20" t="s">
        <v>448</v>
      </c>
      <c r="K53" s="289" t="s">
        <v>449</v>
      </c>
      <c r="L53" s="10" t="s">
        <v>35</v>
      </c>
      <c r="M53" s="289" t="s">
        <v>450</v>
      </c>
      <c r="N53" s="289" t="s">
        <v>37</v>
      </c>
      <c r="O53" s="289" t="s">
        <v>451</v>
      </c>
      <c r="P53" s="10" t="s">
        <v>446</v>
      </c>
      <c r="Q53" s="289" t="s">
        <v>452</v>
      </c>
      <c r="R53" s="35" t="s">
        <v>453</v>
      </c>
      <c r="S53" s="21" t="s">
        <v>454</v>
      </c>
      <c r="T53" s="41" t="s">
        <v>455</v>
      </c>
      <c r="U53" s="42">
        <v>1</v>
      </c>
      <c r="V53" s="46" t="s">
        <v>456</v>
      </c>
      <c r="W53" s="18" t="s">
        <v>457</v>
      </c>
      <c r="X53" s="43" t="s">
        <v>458</v>
      </c>
      <c r="Y53" s="43" t="s">
        <v>459</v>
      </c>
      <c r="Z53" s="333" t="str">
        <f t="shared" si="0"/>
        <v>Por Demanda</v>
      </c>
      <c r="AA53" s="329"/>
      <c r="AB53" s="329"/>
      <c r="AC53" s="329"/>
      <c r="AD53" s="329"/>
      <c r="AE53" s="329"/>
      <c r="AF53" s="329"/>
      <c r="AG53" s="329"/>
      <c r="AH53" s="333" t="str">
        <f t="shared" si="1"/>
        <v>Por Demanda</v>
      </c>
      <c r="AI53" s="329"/>
      <c r="AJ53" s="329"/>
      <c r="AK53" s="329"/>
      <c r="AL53" s="329"/>
      <c r="AM53" s="329"/>
      <c r="AN53" s="329"/>
      <c r="AO53" s="329"/>
      <c r="AP53" s="333" t="str">
        <f t="shared" si="2"/>
        <v>Por Demanda</v>
      </c>
      <c r="AQ53" s="492" t="s">
        <v>1144</v>
      </c>
      <c r="AR53" s="492" t="s">
        <v>1144</v>
      </c>
      <c r="AS53" s="375">
        <f>+AQ53/AR53</f>
        <v>1</v>
      </c>
      <c r="AT53" s="375" t="s">
        <v>650</v>
      </c>
      <c r="AU53" s="479" t="s">
        <v>21</v>
      </c>
      <c r="AV53" s="493" t="s">
        <v>1145</v>
      </c>
      <c r="AW53" s="329"/>
      <c r="AX53" s="457"/>
      <c r="AY53" s="135">
        <f>AS53</f>
        <v>1</v>
      </c>
      <c r="AZ53" s="148" t="s">
        <v>21</v>
      </c>
      <c r="BA53" s="333" t="str">
        <f t="shared" si="39"/>
        <v>Por Demanda</v>
      </c>
      <c r="BB53" s="329"/>
      <c r="BC53" s="329"/>
      <c r="BD53" s="329"/>
      <c r="BE53" s="329"/>
      <c r="BF53" s="329"/>
      <c r="BG53" s="329"/>
      <c r="BH53" s="329"/>
      <c r="BI53" s="333" t="str">
        <f t="shared" si="40"/>
        <v>Por Demanda</v>
      </c>
      <c r="BJ53" s="329"/>
      <c r="BK53" s="329"/>
      <c r="BL53" s="329"/>
      <c r="BM53" s="329"/>
      <c r="BN53" s="329"/>
      <c r="BO53" s="329"/>
      <c r="BP53" s="329"/>
      <c r="BQ53" s="333" t="str">
        <f t="shared" si="41"/>
        <v>Por Demanda</v>
      </c>
      <c r="BR53" s="329"/>
      <c r="BS53" s="329"/>
      <c r="BT53" s="329"/>
      <c r="BU53" s="329"/>
      <c r="BV53" s="329"/>
      <c r="BW53" s="329"/>
      <c r="BX53" s="329"/>
      <c r="BY53" s="329"/>
      <c r="BZ53" s="322" t="s">
        <v>649</v>
      </c>
      <c r="CA53" s="322" t="s">
        <v>649</v>
      </c>
      <c r="CB53" s="151"/>
      <c r="CC53" s="151"/>
      <c r="CD53" s="151"/>
      <c r="CE53" s="151"/>
      <c r="CF53" s="151"/>
      <c r="CG53" s="151"/>
      <c r="CH53" s="151"/>
      <c r="CI53" s="151"/>
      <c r="CJ53" s="151"/>
      <c r="CK53" s="151"/>
      <c r="CL53" s="151"/>
      <c r="CM53" s="151"/>
      <c r="CN53" s="151"/>
      <c r="CO53" s="151"/>
      <c r="CP53" s="151"/>
      <c r="CQ53" s="151"/>
      <c r="CR53" s="47" t="s">
        <v>649</v>
      </c>
      <c r="CS53" s="47" t="s">
        <v>649</v>
      </c>
      <c r="CT53" s="47" t="s">
        <v>649</v>
      </c>
      <c r="CU53" s="47" t="s">
        <v>649</v>
      </c>
      <c r="CV53" s="47" t="s">
        <v>649</v>
      </c>
      <c r="CW53" s="47" t="s">
        <v>649</v>
      </c>
      <c r="CX53" s="47" t="s">
        <v>649</v>
      </c>
      <c r="CY53" s="151"/>
      <c r="CZ53" s="132"/>
      <c r="DA53" s="135" t="str">
        <f>CU53</f>
        <v>No aplica</v>
      </c>
      <c r="DB53" s="135" t="str">
        <f>CV53</f>
        <v>No aplica</v>
      </c>
      <c r="DC53" s="47"/>
      <c r="DD53" s="48"/>
      <c r="DE53" s="48"/>
      <c r="DF53" s="47"/>
      <c r="DG53" s="49"/>
      <c r="DH53" s="50"/>
      <c r="DI53" s="62"/>
      <c r="DJ53" s="62"/>
      <c r="DK53" s="47"/>
      <c r="DL53" s="48"/>
      <c r="DM53" s="48"/>
      <c r="DN53" s="47"/>
      <c r="DO53" s="49"/>
      <c r="DP53" s="50"/>
      <c r="DQ53" s="62"/>
      <c r="DR53" s="62"/>
      <c r="DS53" s="47" t="s">
        <v>649</v>
      </c>
      <c r="DT53" s="47" t="s">
        <v>649</v>
      </c>
      <c r="DU53" s="47" t="s">
        <v>649</v>
      </c>
      <c r="DV53" s="47" t="s">
        <v>649</v>
      </c>
      <c r="DW53" s="47" t="s">
        <v>649</v>
      </c>
      <c r="DX53" s="47" t="s">
        <v>649</v>
      </c>
      <c r="DY53" s="47" t="s">
        <v>649</v>
      </c>
      <c r="DZ53" s="62"/>
      <c r="EA53" s="132"/>
      <c r="EB53" s="135" t="str">
        <f>DV53</f>
        <v>No aplica</v>
      </c>
      <c r="EC53" s="412" t="str">
        <f>DW53</f>
        <v>No aplica</v>
      </c>
    </row>
    <row r="54" spans="1:133" ht="105" x14ac:dyDescent="0.25">
      <c r="A54" s="11">
        <v>47</v>
      </c>
      <c r="B54" s="12" t="s">
        <v>26</v>
      </c>
      <c r="C54" s="13" t="s">
        <v>460</v>
      </c>
      <c r="D54" s="170" t="s">
        <v>311</v>
      </c>
      <c r="E54" s="10" t="s">
        <v>29</v>
      </c>
      <c r="F54" s="12" t="s">
        <v>461</v>
      </c>
      <c r="G54" s="44" t="s">
        <v>462</v>
      </c>
      <c r="H54" s="18" t="s">
        <v>39</v>
      </c>
      <c r="I54" s="18" t="s">
        <v>463</v>
      </c>
      <c r="J54" s="26">
        <v>0.8</v>
      </c>
      <c r="K54" s="18" t="s">
        <v>464</v>
      </c>
      <c r="L54" s="22" t="s">
        <v>35</v>
      </c>
      <c r="M54" s="44" t="s">
        <v>465</v>
      </c>
      <c r="N54" s="18" t="s">
        <v>37</v>
      </c>
      <c r="O54" s="44" t="s">
        <v>466</v>
      </c>
      <c r="P54" s="22" t="s">
        <v>39</v>
      </c>
      <c r="Q54" s="22" t="s">
        <v>39</v>
      </c>
      <c r="R54" s="35" t="s">
        <v>329</v>
      </c>
      <c r="S54" s="21" t="s">
        <v>467</v>
      </c>
      <c r="T54" s="21" t="s">
        <v>468</v>
      </c>
      <c r="U54" s="45" t="s">
        <v>469</v>
      </c>
      <c r="V54" s="18" t="s">
        <v>470</v>
      </c>
      <c r="W54" s="18" t="s">
        <v>471</v>
      </c>
      <c r="X54" s="18" t="s">
        <v>472</v>
      </c>
      <c r="Y54" s="18" t="s">
        <v>473</v>
      </c>
      <c r="Z54" s="333">
        <f t="shared" si="0"/>
        <v>0.8</v>
      </c>
      <c r="AA54" s="324">
        <v>36</v>
      </c>
      <c r="AB54" s="324">
        <v>41</v>
      </c>
      <c r="AC54" s="494">
        <f>AA54/AB54</f>
        <v>0.87804878048780488</v>
      </c>
      <c r="AD54" s="45" t="s">
        <v>469</v>
      </c>
      <c r="AE54" s="324" t="s">
        <v>21</v>
      </c>
      <c r="AF54" s="495" t="s">
        <v>1146</v>
      </c>
      <c r="AG54" s="324" t="s">
        <v>1147</v>
      </c>
      <c r="AH54" s="333">
        <f t="shared" si="1"/>
        <v>0.8</v>
      </c>
      <c r="AI54" s="324">
        <v>28</v>
      </c>
      <c r="AJ54" s="324">
        <v>47</v>
      </c>
      <c r="AK54" s="494">
        <f>AI54/AJ54</f>
        <v>0.5957446808510638</v>
      </c>
      <c r="AL54" s="21" t="s">
        <v>467</v>
      </c>
      <c r="AM54" s="324" t="s">
        <v>19</v>
      </c>
      <c r="AN54" s="324" t="s">
        <v>1148</v>
      </c>
      <c r="AO54" s="324" t="s">
        <v>1149</v>
      </c>
      <c r="AP54" s="333">
        <f t="shared" si="2"/>
        <v>0.8</v>
      </c>
      <c r="AQ54" s="18">
        <v>22</v>
      </c>
      <c r="AR54" s="18">
        <v>28</v>
      </c>
      <c r="AS54" s="496">
        <f>AQ54/AR54</f>
        <v>0.7857142857142857</v>
      </c>
      <c r="AT54" s="21" t="s">
        <v>468</v>
      </c>
      <c r="AU54" s="18" t="s">
        <v>20</v>
      </c>
      <c r="AV54" s="18" t="s">
        <v>1150</v>
      </c>
      <c r="AW54" s="18" t="s">
        <v>1151</v>
      </c>
      <c r="AX54" s="459">
        <f>AVERAGE(AC54,AK54,AS54)</f>
        <v>0.75316924901771809</v>
      </c>
      <c r="AY54" s="142">
        <f>AX54</f>
        <v>0.75316924901771809</v>
      </c>
      <c r="AZ54" s="148" t="s">
        <v>20</v>
      </c>
      <c r="BA54" s="333">
        <f t="shared" si="39"/>
        <v>0.8</v>
      </c>
      <c r="BB54" s="324">
        <v>11</v>
      </c>
      <c r="BC54" s="324">
        <v>24</v>
      </c>
      <c r="BD54" s="367">
        <f>BB54/BC54</f>
        <v>0.45833333333333331</v>
      </c>
      <c r="BE54" s="35" t="s">
        <v>329</v>
      </c>
      <c r="BF54" s="5" t="s">
        <v>18</v>
      </c>
      <c r="BG54" s="368" t="s">
        <v>933</v>
      </c>
      <c r="BH54" s="368" t="s">
        <v>934</v>
      </c>
      <c r="BI54" s="333">
        <f t="shared" si="40"/>
        <v>0.8</v>
      </c>
      <c r="BJ54" s="324">
        <v>13</v>
      </c>
      <c r="BK54" s="324">
        <v>22</v>
      </c>
      <c r="BL54" s="367">
        <f>BJ54/BK54</f>
        <v>0.59090909090909094</v>
      </c>
      <c r="BM54" s="21" t="s">
        <v>467</v>
      </c>
      <c r="BN54" s="6" t="s">
        <v>19</v>
      </c>
      <c r="BO54" s="368" t="s">
        <v>937</v>
      </c>
      <c r="BP54" s="368" t="s">
        <v>938</v>
      </c>
      <c r="BQ54" s="333">
        <f t="shared" si="41"/>
        <v>0.8</v>
      </c>
      <c r="BR54" s="324">
        <v>18</v>
      </c>
      <c r="BS54" s="324">
        <v>29</v>
      </c>
      <c r="BT54" s="374">
        <f>BR54/BS54</f>
        <v>0.62068965517241381</v>
      </c>
      <c r="BU54" s="21" t="s">
        <v>467</v>
      </c>
      <c r="BV54" s="6" t="s">
        <v>19</v>
      </c>
      <c r="BW54" s="368" t="s">
        <v>941</v>
      </c>
      <c r="BX54" s="368" t="s">
        <v>938</v>
      </c>
      <c r="BY54" s="131">
        <f>AVERAGE(BD54,BL54,BT54)</f>
        <v>0.55664402647161271</v>
      </c>
      <c r="BZ54" s="402">
        <f>BY54</f>
        <v>0.55664402647161271</v>
      </c>
      <c r="CA54" s="368" t="s">
        <v>19</v>
      </c>
      <c r="CB54" s="242">
        <v>0.8</v>
      </c>
      <c r="CC54" s="243">
        <v>23</v>
      </c>
      <c r="CD54" s="243">
        <v>31</v>
      </c>
      <c r="CE54" s="244">
        <f>CC54/CD54</f>
        <v>0.74193548387096775</v>
      </c>
      <c r="CF54" s="245" t="s">
        <v>895</v>
      </c>
      <c r="CG54" s="246" t="s">
        <v>20</v>
      </c>
      <c r="CH54" s="216" t="s">
        <v>746</v>
      </c>
      <c r="CI54" s="216" t="s">
        <v>896</v>
      </c>
      <c r="CJ54" s="244">
        <v>0.8</v>
      </c>
      <c r="CK54" s="243">
        <v>27</v>
      </c>
      <c r="CL54" s="243">
        <v>32</v>
      </c>
      <c r="CM54" s="244">
        <f>CK54/CL54</f>
        <v>0.84375</v>
      </c>
      <c r="CN54" s="213" t="s">
        <v>469</v>
      </c>
      <c r="CO54" s="214" t="s">
        <v>21</v>
      </c>
      <c r="CP54" s="216" t="s">
        <v>747</v>
      </c>
      <c r="CQ54" s="216" t="s">
        <v>896</v>
      </c>
      <c r="CR54" s="244">
        <v>0.8</v>
      </c>
      <c r="CS54" s="243">
        <v>11</v>
      </c>
      <c r="CT54" s="243">
        <v>15</v>
      </c>
      <c r="CU54" s="244">
        <f>CS54/CT54</f>
        <v>0.73333333333333328</v>
      </c>
      <c r="CV54" s="245" t="s">
        <v>895</v>
      </c>
      <c r="CW54" s="246" t="s">
        <v>20</v>
      </c>
      <c r="CX54" s="247" t="s">
        <v>746</v>
      </c>
      <c r="CY54" s="220" t="s">
        <v>897</v>
      </c>
      <c r="CZ54" s="131">
        <f>AVERAGE(CE54,CM54,CU54)</f>
        <v>0.7730062724014336</v>
      </c>
      <c r="DA54" s="142">
        <f>CZ54</f>
        <v>0.7730062724014336</v>
      </c>
      <c r="DB54" s="132" t="s">
        <v>20</v>
      </c>
      <c r="DC54" s="84">
        <v>0.8</v>
      </c>
      <c r="DD54" s="86">
        <v>13</v>
      </c>
      <c r="DE54" s="86">
        <v>13</v>
      </c>
      <c r="DF54" s="93">
        <f>DD54/DE54</f>
        <v>1</v>
      </c>
      <c r="DG54" s="88" t="s">
        <v>469</v>
      </c>
      <c r="DH54" s="78" t="s">
        <v>21</v>
      </c>
      <c r="DI54" s="83" t="s">
        <v>746</v>
      </c>
      <c r="DJ54" s="80"/>
      <c r="DK54" s="93">
        <v>0.8</v>
      </c>
      <c r="DL54" s="94">
        <v>22</v>
      </c>
      <c r="DM54" s="94">
        <v>24</v>
      </c>
      <c r="DN54" s="93">
        <f>DL54/DM54</f>
        <v>0.91666666666666663</v>
      </c>
      <c r="DO54" s="88" t="s">
        <v>469</v>
      </c>
      <c r="DP54" s="78" t="s">
        <v>21</v>
      </c>
      <c r="DQ54" s="83" t="s">
        <v>747</v>
      </c>
      <c r="DR54" s="80" t="s">
        <v>748</v>
      </c>
      <c r="DS54" s="93">
        <v>0.8</v>
      </c>
      <c r="DT54" s="94">
        <v>12</v>
      </c>
      <c r="DU54" s="94">
        <v>24</v>
      </c>
      <c r="DV54" s="93">
        <f>DT54/DU54</f>
        <v>0.5</v>
      </c>
      <c r="DW54" s="89" t="s">
        <v>749</v>
      </c>
      <c r="DX54" s="78" t="s">
        <v>19</v>
      </c>
      <c r="DY54" s="83" t="s">
        <v>750</v>
      </c>
      <c r="DZ54" s="80" t="s">
        <v>751</v>
      </c>
      <c r="EA54" s="131">
        <f>AVERAGE(DF54,DN54,DV54)</f>
        <v>0.80555555555555547</v>
      </c>
      <c r="EB54" s="142">
        <f>EA54</f>
        <v>0.80555555555555547</v>
      </c>
      <c r="EC54" s="413" t="s">
        <v>21</v>
      </c>
    </row>
    <row r="55" spans="1:133" ht="106.5" customHeight="1" thickBot="1" x14ac:dyDescent="0.3">
      <c r="A55" s="11">
        <v>48</v>
      </c>
      <c r="B55" s="12" t="s">
        <v>26</v>
      </c>
      <c r="C55" s="289" t="s">
        <v>379</v>
      </c>
      <c r="D55" s="170" t="s">
        <v>311</v>
      </c>
      <c r="E55" s="10" t="s">
        <v>29</v>
      </c>
      <c r="F55" s="20" t="s">
        <v>474</v>
      </c>
      <c r="G55" s="289" t="s">
        <v>475</v>
      </c>
      <c r="H55" s="289" t="s">
        <v>365</v>
      </c>
      <c r="I55" s="289" t="s">
        <v>476</v>
      </c>
      <c r="J55" s="26">
        <v>1</v>
      </c>
      <c r="K55" s="289" t="s">
        <v>477</v>
      </c>
      <c r="L55" s="10" t="s">
        <v>35</v>
      </c>
      <c r="M55" s="289" t="s">
        <v>478</v>
      </c>
      <c r="N55" s="289" t="s">
        <v>37</v>
      </c>
      <c r="O55" s="289" t="s">
        <v>479</v>
      </c>
      <c r="P55" s="10" t="s">
        <v>39</v>
      </c>
      <c r="Q55" s="10" t="s">
        <v>39</v>
      </c>
      <c r="R55" s="35" t="s">
        <v>329</v>
      </c>
      <c r="S55" s="21" t="s">
        <v>480</v>
      </c>
      <c r="T55" s="35" t="s">
        <v>319</v>
      </c>
      <c r="U55" s="45" t="s">
        <v>182</v>
      </c>
      <c r="V55" s="18" t="s">
        <v>481</v>
      </c>
      <c r="W55" s="18" t="s">
        <v>482</v>
      </c>
      <c r="X55" s="18" t="s">
        <v>483</v>
      </c>
      <c r="Y55" s="18" t="s">
        <v>484</v>
      </c>
      <c r="Z55" s="333">
        <f t="shared" si="0"/>
        <v>1</v>
      </c>
      <c r="AA55" s="328">
        <v>1117</v>
      </c>
      <c r="AB55" s="328">
        <v>1204</v>
      </c>
      <c r="AC55" s="497">
        <f>+AA55/AB55</f>
        <v>0.92774086378737541</v>
      </c>
      <c r="AD55" s="35" t="s">
        <v>319</v>
      </c>
      <c r="AE55" s="479" t="s">
        <v>20</v>
      </c>
      <c r="AF55" s="498" t="s">
        <v>1152</v>
      </c>
      <c r="AG55" s="498" t="s">
        <v>1153</v>
      </c>
      <c r="AH55" s="333">
        <f t="shared" si="1"/>
        <v>1</v>
      </c>
      <c r="AI55" s="328">
        <v>1061</v>
      </c>
      <c r="AJ55" s="328">
        <v>1207</v>
      </c>
      <c r="AK55" s="497">
        <f>+AI55/AJ55</f>
        <v>0.87903893951946976</v>
      </c>
      <c r="AL55" s="35" t="s">
        <v>319</v>
      </c>
      <c r="AM55" s="479" t="s">
        <v>20</v>
      </c>
      <c r="AN55" s="498" t="s">
        <v>1154</v>
      </c>
      <c r="AO55" s="498" t="s">
        <v>1153</v>
      </c>
      <c r="AP55" s="333">
        <f t="shared" si="2"/>
        <v>1</v>
      </c>
      <c r="AQ55" s="20">
        <v>1103</v>
      </c>
      <c r="AR55" s="20">
        <v>1221</v>
      </c>
      <c r="AS55" s="375">
        <f>+AQ55/AR55</f>
        <v>0.90335790335790334</v>
      </c>
      <c r="AT55" s="35" t="s">
        <v>319</v>
      </c>
      <c r="AU55" s="479" t="s">
        <v>20</v>
      </c>
      <c r="AV55" s="499" t="s">
        <v>1155</v>
      </c>
      <c r="AW55" s="20"/>
      <c r="AX55" s="459">
        <f>AVERAGE(AC55,AK55,AS55)</f>
        <v>0.90337923555491617</v>
      </c>
      <c r="AY55" s="142">
        <f>AX55</f>
        <v>0.90337923555491617</v>
      </c>
      <c r="AZ55" s="148" t="s">
        <v>20</v>
      </c>
      <c r="BA55" s="333">
        <f t="shared" si="39"/>
        <v>1</v>
      </c>
      <c r="BB55" s="20">
        <v>664</v>
      </c>
      <c r="BC55" s="20">
        <v>800</v>
      </c>
      <c r="BD55" s="369">
        <f>+BB55/BC55</f>
        <v>0.83</v>
      </c>
      <c r="BE55" s="20" t="s">
        <v>319</v>
      </c>
      <c r="BF55" s="7" t="s">
        <v>20</v>
      </c>
      <c r="BG55" s="370" t="s">
        <v>935</v>
      </c>
      <c r="BH55" s="342" t="s">
        <v>936</v>
      </c>
      <c r="BI55" s="333">
        <f t="shared" si="40"/>
        <v>1</v>
      </c>
      <c r="BJ55" s="371">
        <v>553</v>
      </c>
      <c r="BK55" s="371">
        <v>610</v>
      </c>
      <c r="BL55" s="372">
        <f>BJ55/BK55</f>
        <v>0.90655737704918038</v>
      </c>
      <c r="BM55" s="20" t="s">
        <v>319</v>
      </c>
      <c r="BN55" s="7" t="s">
        <v>20</v>
      </c>
      <c r="BO55" s="373" t="s">
        <v>939</v>
      </c>
      <c r="BP55" s="373" t="s">
        <v>940</v>
      </c>
      <c r="BQ55" s="333">
        <f t="shared" si="41"/>
        <v>1</v>
      </c>
      <c r="BR55" s="371">
        <v>706</v>
      </c>
      <c r="BS55" s="371">
        <v>782</v>
      </c>
      <c r="BT55" s="375">
        <f>BR55/BS55</f>
        <v>0.90281329923273657</v>
      </c>
      <c r="BU55" s="20" t="s">
        <v>319</v>
      </c>
      <c r="BV55" s="7" t="s">
        <v>20</v>
      </c>
      <c r="BW55" s="370" t="s">
        <v>942</v>
      </c>
      <c r="BX55" s="342" t="s">
        <v>754</v>
      </c>
      <c r="BY55" s="131">
        <f>AVERAGE(BD55,BL55,BT55)</f>
        <v>0.87979022542730556</v>
      </c>
      <c r="BZ55" s="402">
        <f>BY55</f>
        <v>0.87979022542730556</v>
      </c>
      <c r="CA55" s="407" t="s">
        <v>20</v>
      </c>
      <c r="CB55" s="235">
        <v>1</v>
      </c>
      <c r="CC55" s="248">
        <v>1380</v>
      </c>
      <c r="CD55" s="248">
        <v>2263</v>
      </c>
      <c r="CE55" s="249">
        <f>+CC55/CD55</f>
        <v>0.60980998674326115</v>
      </c>
      <c r="CF55" s="249" t="s">
        <v>752</v>
      </c>
      <c r="CG55" s="250" t="s">
        <v>19</v>
      </c>
      <c r="CH55" s="226" t="s">
        <v>753</v>
      </c>
      <c r="CI55" s="226" t="s">
        <v>754</v>
      </c>
      <c r="CJ55" s="249">
        <v>0.95</v>
      </c>
      <c r="CK55" s="248">
        <v>810</v>
      </c>
      <c r="CL55" s="248">
        <v>934</v>
      </c>
      <c r="CM55" s="249">
        <f>+CK55/CL55</f>
        <v>0.86723768736616702</v>
      </c>
      <c r="CN55" s="249" t="s">
        <v>755</v>
      </c>
      <c r="CO55" s="251" t="s">
        <v>20</v>
      </c>
      <c r="CP55" s="226" t="s">
        <v>756</v>
      </c>
      <c r="CQ55" s="226" t="s">
        <v>754</v>
      </c>
      <c r="CR55" s="249">
        <v>0.95</v>
      </c>
      <c r="CS55" s="248">
        <v>1025</v>
      </c>
      <c r="CT55" s="248">
        <v>1116</v>
      </c>
      <c r="CU55" s="249">
        <v>0.91800000000000004</v>
      </c>
      <c r="CV55" s="249" t="s">
        <v>755</v>
      </c>
      <c r="CW55" s="251" t="s">
        <v>20</v>
      </c>
      <c r="CX55" s="226" t="s">
        <v>757</v>
      </c>
      <c r="CY55" s="252" t="s">
        <v>754</v>
      </c>
      <c r="CZ55" s="131">
        <f>AVERAGE(CE55,CM55,CU55)</f>
        <v>0.79834922470314273</v>
      </c>
      <c r="DA55" s="142">
        <f>CZ55</f>
        <v>0.79834922470314273</v>
      </c>
      <c r="DB55" s="132" t="s">
        <v>20</v>
      </c>
      <c r="DC55" s="93">
        <v>0.95</v>
      </c>
      <c r="DD55" s="94">
        <v>1380</v>
      </c>
      <c r="DE55" s="94">
        <v>2263</v>
      </c>
      <c r="DF55" s="93">
        <f>+DD55/DE55</f>
        <v>0.60980998674326115</v>
      </c>
      <c r="DG55" s="95" t="s">
        <v>752</v>
      </c>
      <c r="DH55" s="78" t="s">
        <v>19</v>
      </c>
      <c r="DI55" s="83" t="s">
        <v>753</v>
      </c>
      <c r="DJ55" s="80" t="s">
        <v>754</v>
      </c>
      <c r="DK55" s="93">
        <v>0.95</v>
      </c>
      <c r="DL55" s="94">
        <v>810</v>
      </c>
      <c r="DM55" s="94">
        <v>934</v>
      </c>
      <c r="DN55" s="93">
        <f>+DL55/DM55</f>
        <v>0.86723768736616702</v>
      </c>
      <c r="DO55" s="95" t="s">
        <v>755</v>
      </c>
      <c r="DP55" s="78" t="s">
        <v>20</v>
      </c>
      <c r="DQ55" s="83" t="s">
        <v>756</v>
      </c>
      <c r="DR55" s="80" t="s">
        <v>754</v>
      </c>
      <c r="DS55" s="93">
        <v>0.95</v>
      </c>
      <c r="DT55" s="94">
        <v>1025</v>
      </c>
      <c r="DU55" s="94">
        <v>1116</v>
      </c>
      <c r="DV55" s="93">
        <v>0.91800000000000004</v>
      </c>
      <c r="DW55" s="95" t="s">
        <v>755</v>
      </c>
      <c r="DX55" s="78" t="s">
        <v>20</v>
      </c>
      <c r="DY55" s="83" t="s">
        <v>757</v>
      </c>
      <c r="DZ55" s="80" t="s">
        <v>754</v>
      </c>
      <c r="EA55" s="131">
        <f>AVERAGE(DF55,DN55,DV55)</f>
        <v>0.79834922470314273</v>
      </c>
      <c r="EB55" s="142">
        <f>EA55</f>
        <v>0.79834922470314273</v>
      </c>
      <c r="EC55" s="413" t="s">
        <v>19</v>
      </c>
    </row>
    <row r="56" spans="1:133" ht="63.75" customHeight="1" x14ac:dyDescent="0.25">
      <c r="A56" s="11">
        <v>49</v>
      </c>
      <c r="B56" s="12" t="s">
        <v>26</v>
      </c>
      <c r="C56" s="289" t="s">
        <v>379</v>
      </c>
      <c r="D56" s="170" t="s">
        <v>311</v>
      </c>
      <c r="E56" s="10" t="s">
        <v>29</v>
      </c>
      <c r="F56" s="12" t="s">
        <v>486</v>
      </c>
      <c r="G56" s="12" t="s">
        <v>485</v>
      </c>
      <c r="H56" s="20" t="s">
        <v>32</v>
      </c>
      <c r="I56" s="20" t="s">
        <v>487</v>
      </c>
      <c r="J56" s="26">
        <v>1</v>
      </c>
      <c r="K56" s="20" t="s">
        <v>488</v>
      </c>
      <c r="L56" s="19" t="s">
        <v>35</v>
      </c>
      <c r="M56" s="12" t="s">
        <v>489</v>
      </c>
      <c r="N56" s="20" t="s">
        <v>37</v>
      </c>
      <c r="O56" s="12" t="s">
        <v>490</v>
      </c>
      <c r="P56" s="12" t="s">
        <v>32</v>
      </c>
      <c r="Q56" s="12" t="s">
        <v>32</v>
      </c>
      <c r="R56" s="35" t="s">
        <v>422</v>
      </c>
      <c r="S56" s="35" t="s">
        <v>423</v>
      </c>
      <c r="T56" s="40" t="s">
        <v>424</v>
      </c>
      <c r="U56" s="36" t="s">
        <v>425</v>
      </c>
      <c r="V56" s="20" t="s">
        <v>491</v>
      </c>
      <c r="W56" s="20" t="s">
        <v>492</v>
      </c>
      <c r="X56" s="20" t="s">
        <v>493</v>
      </c>
      <c r="Y56" s="20" t="s">
        <v>494</v>
      </c>
      <c r="Z56" s="333">
        <f t="shared" si="0"/>
        <v>1</v>
      </c>
      <c r="AA56" s="323"/>
      <c r="AB56" s="323"/>
      <c r="AC56" s="323"/>
      <c r="AD56" s="323"/>
      <c r="AE56" s="323"/>
      <c r="AF56" s="323"/>
      <c r="AG56" s="323"/>
      <c r="AH56" s="333">
        <f t="shared" si="1"/>
        <v>1</v>
      </c>
      <c r="AI56" s="323"/>
      <c r="AJ56" s="323"/>
      <c r="AK56" s="323"/>
      <c r="AL56" s="323"/>
      <c r="AM56" s="323"/>
      <c r="AN56" s="323"/>
      <c r="AO56" s="323"/>
      <c r="AP56" s="333">
        <f t="shared" si="2"/>
        <v>1</v>
      </c>
      <c r="AQ56" s="20">
        <v>22</v>
      </c>
      <c r="AR56" s="20">
        <v>22</v>
      </c>
      <c r="AS56" s="26">
        <f>+AQ56/AR56</f>
        <v>1</v>
      </c>
      <c r="AT56" s="36" t="s">
        <v>425</v>
      </c>
      <c r="AU56" s="20" t="s">
        <v>21</v>
      </c>
      <c r="AV56" s="20" t="s">
        <v>1156</v>
      </c>
      <c r="AW56" s="323"/>
      <c r="AX56" s="457"/>
      <c r="AY56" s="142">
        <f>AS56</f>
        <v>1</v>
      </c>
      <c r="AZ56" s="148" t="s">
        <v>21</v>
      </c>
      <c r="BA56" s="333">
        <f t="shared" si="39"/>
        <v>1</v>
      </c>
      <c r="BB56" s="323"/>
      <c r="BC56" s="323"/>
      <c r="BD56" s="323"/>
      <c r="BE56" s="323"/>
      <c r="BF56" s="323"/>
      <c r="BG56" s="323"/>
      <c r="BH56" s="323"/>
      <c r="BI56" s="333">
        <f t="shared" si="40"/>
        <v>1</v>
      </c>
      <c r="BJ56" s="323"/>
      <c r="BK56" s="323"/>
      <c r="BL56" s="323"/>
      <c r="BM56" s="323"/>
      <c r="BN56" s="323"/>
      <c r="BO56" s="323"/>
      <c r="BP56" s="323"/>
      <c r="BQ56" s="333">
        <f t="shared" si="41"/>
        <v>1</v>
      </c>
      <c r="BR56" s="20">
        <v>12</v>
      </c>
      <c r="BS56" s="20">
        <v>12</v>
      </c>
      <c r="BT56" s="353">
        <f>BR56/BS56</f>
        <v>1</v>
      </c>
      <c r="BU56" s="354" t="s">
        <v>425</v>
      </c>
      <c r="BV56" s="8" t="s">
        <v>21</v>
      </c>
      <c r="BW56" s="355" t="s">
        <v>906</v>
      </c>
      <c r="BX56" s="323"/>
      <c r="BY56" s="323"/>
      <c r="BZ56" s="152">
        <f>BT56</f>
        <v>1</v>
      </c>
      <c r="CA56" s="162" t="str">
        <f>BV56</f>
        <v>EXCELENTE</v>
      </c>
      <c r="CB56" s="148"/>
      <c r="CC56" s="148"/>
      <c r="CD56" s="148"/>
      <c r="CE56" s="148"/>
      <c r="CF56" s="148"/>
      <c r="CG56" s="148"/>
      <c r="CH56" s="148"/>
      <c r="CI56" s="148"/>
      <c r="CJ56" s="148"/>
      <c r="CK56" s="148"/>
      <c r="CL56" s="148"/>
      <c r="CM56" s="148"/>
      <c r="CN56" s="148"/>
      <c r="CO56" s="148"/>
      <c r="CP56" s="148"/>
      <c r="CQ56" s="148"/>
      <c r="CR56" s="263">
        <v>1</v>
      </c>
      <c r="CS56" s="275">
        <v>73</v>
      </c>
      <c r="CT56" s="275">
        <v>73</v>
      </c>
      <c r="CU56" s="276">
        <f>CS56/CT56</f>
        <v>1</v>
      </c>
      <c r="CV56" s="266" t="s">
        <v>425</v>
      </c>
      <c r="CW56" s="277" t="s">
        <v>21</v>
      </c>
      <c r="CX56" s="278" t="s">
        <v>906</v>
      </c>
      <c r="CY56" s="275"/>
      <c r="CZ56" s="132"/>
      <c r="DA56" s="142">
        <f>CU56</f>
        <v>1</v>
      </c>
      <c r="DB56" s="133" t="str">
        <f>CW56</f>
        <v>EXCELENTE</v>
      </c>
      <c r="DC56" s="93"/>
      <c r="DD56" s="94"/>
      <c r="DE56" s="86"/>
      <c r="DF56" s="84"/>
      <c r="DG56" s="88"/>
      <c r="DH56" s="111"/>
      <c r="DI56" s="91"/>
      <c r="DJ56" s="91"/>
      <c r="DK56" s="84"/>
      <c r="DL56" s="86"/>
      <c r="DM56" s="86"/>
      <c r="DN56" s="84"/>
      <c r="DO56" s="88"/>
      <c r="DP56" s="111"/>
      <c r="DQ56" s="91"/>
      <c r="DR56" s="91"/>
      <c r="DS56" s="84">
        <v>1</v>
      </c>
      <c r="DT56" s="86">
        <v>130</v>
      </c>
      <c r="DU56" s="86">
        <v>130</v>
      </c>
      <c r="DV56" s="84">
        <f>+DT56/DU56</f>
        <v>1</v>
      </c>
      <c r="DW56" s="88" t="s">
        <v>758</v>
      </c>
      <c r="DX56" s="90" t="s">
        <v>21</v>
      </c>
      <c r="DY56" s="91" t="s">
        <v>759</v>
      </c>
      <c r="DZ56" s="91"/>
      <c r="EA56" s="132"/>
      <c r="EB56" s="142">
        <f>DV56</f>
        <v>1</v>
      </c>
      <c r="EC56" s="411" t="str">
        <f>DX56</f>
        <v>EXCELENTE</v>
      </c>
    </row>
    <row r="57" spans="1:133" ht="186" customHeight="1" x14ac:dyDescent="0.25">
      <c r="A57" s="11">
        <v>50</v>
      </c>
      <c r="B57" s="12" t="s">
        <v>275</v>
      </c>
      <c r="C57" s="13" t="s">
        <v>495</v>
      </c>
      <c r="D57" s="170" t="s">
        <v>496</v>
      </c>
      <c r="E57" s="20" t="s">
        <v>29</v>
      </c>
      <c r="F57" s="12" t="s">
        <v>497</v>
      </c>
      <c r="G57" s="289" t="s">
        <v>498</v>
      </c>
      <c r="H57" s="289" t="s">
        <v>39</v>
      </c>
      <c r="I57" s="289" t="s">
        <v>122</v>
      </c>
      <c r="J57" s="26">
        <v>0.75</v>
      </c>
      <c r="K57" s="289" t="s">
        <v>499</v>
      </c>
      <c r="L57" s="10" t="s">
        <v>66</v>
      </c>
      <c r="M57" s="289" t="s">
        <v>500</v>
      </c>
      <c r="N57" s="289" t="s">
        <v>37</v>
      </c>
      <c r="O57" s="289" t="s">
        <v>501</v>
      </c>
      <c r="P57" s="289" t="s">
        <v>502</v>
      </c>
      <c r="Q57" s="10" t="s">
        <v>39</v>
      </c>
      <c r="R57" s="35" t="s">
        <v>503</v>
      </c>
      <c r="S57" s="21" t="s">
        <v>504</v>
      </c>
      <c r="T57" s="21" t="s">
        <v>505</v>
      </c>
      <c r="U57" s="28" t="s">
        <v>506</v>
      </c>
      <c r="V57" s="18" t="s">
        <v>507</v>
      </c>
      <c r="W57" s="18" t="s">
        <v>508</v>
      </c>
      <c r="X57" s="18" t="s">
        <v>509</v>
      </c>
      <c r="Y57" s="18" t="s">
        <v>510</v>
      </c>
      <c r="Z57" s="333">
        <f t="shared" si="0"/>
        <v>0.75</v>
      </c>
      <c r="AA57" s="153">
        <v>37.78</v>
      </c>
      <c r="AB57" s="153">
        <v>52</v>
      </c>
      <c r="AC57" s="383">
        <f>+AA57/AB57</f>
        <v>0.72653846153846158</v>
      </c>
      <c r="AD57" s="155" t="s">
        <v>646</v>
      </c>
      <c r="AE57" s="156" t="s">
        <v>20</v>
      </c>
      <c r="AF57" s="159" t="s">
        <v>1157</v>
      </c>
      <c r="AG57" s="162"/>
      <c r="AH57" s="333">
        <f t="shared" si="1"/>
        <v>0.75</v>
      </c>
      <c r="AI57" s="153">
        <v>34.83</v>
      </c>
      <c r="AJ57" s="153">
        <v>55</v>
      </c>
      <c r="AK57" s="383">
        <f>+AI57/AJ57</f>
        <v>0.63327272727272721</v>
      </c>
      <c r="AL57" s="155" t="s">
        <v>646</v>
      </c>
      <c r="AM57" s="156" t="s">
        <v>20</v>
      </c>
      <c r="AN57" s="159" t="s">
        <v>1158</v>
      </c>
      <c r="AO57" s="162"/>
      <c r="AP57" s="333">
        <f t="shared" si="2"/>
        <v>0.75</v>
      </c>
      <c r="AQ57" s="153">
        <v>36.5</v>
      </c>
      <c r="AR57" s="153">
        <v>54</v>
      </c>
      <c r="AS57" s="383">
        <f>+AQ57/AR57</f>
        <v>0.67592592592592593</v>
      </c>
      <c r="AT57" s="155" t="s">
        <v>646</v>
      </c>
      <c r="AU57" s="156" t="s">
        <v>20</v>
      </c>
      <c r="AV57" s="500" t="s">
        <v>1159</v>
      </c>
      <c r="AW57" s="162"/>
      <c r="AX57" s="459">
        <f>AVERAGE(AC57,AK57,AS57)</f>
        <v>0.67857903824570487</v>
      </c>
      <c r="AY57" s="142">
        <f>AX57</f>
        <v>0.67857903824570487</v>
      </c>
      <c r="AZ57" s="148" t="s">
        <v>20</v>
      </c>
      <c r="BA57" s="333">
        <f t="shared" si="39"/>
        <v>0.75</v>
      </c>
      <c r="BB57" s="153">
        <v>37.700000000000003</v>
      </c>
      <c r="BC57" s="153">
        <v>50</v>
      </c>
      <c r="BD57" s="383">
        <f>+BB57/BC57</f>
        <v>0.754</v>
      </c>
      <c r="BE57" s="155" t="s">
        <v>646</v>
      </c>
      <c r="BF57" s="156" t="s">
        <v>20</v>
      </c>
      <c r="BG57" s="157" t="s">
        <v>978</v>
      </c>
      <c r="BH57" s="162"/>
      <c r="BI57" s="333">
        <f t="shared" si="40"/>
        <v>0.75</v>
      </c>
      <c r="BJ57" s="153">
        <v>38.159999999999997</v>
      </c>
      <c r="BK57" s="153">
        <v>52</v>
      </c>
      <c r="BL57" s="383">
        <f>+BJ57/BK57</f>
        <v>0.73384615384615381</v>
      </c>
      <c r="BM57" s="155" t="s">
        <v>646</v>
      </c>
      <c r="BN57" s="156" t="s">
        <v>20</v>
      </c>
      <c r="BO57" s="159" t="s">
        <v>983</v>
      </c>
      <c r="BP57" s="162"/>
      <c r="BQ57" s="333">
        <f t="shared" si="41"/>
        <v>0.75</v>
      </c>
      <c r="BR57" s="153">
        <v>38.9</v>
      </c>
      <c r="BS57" s="153">
        <v>52</v>
      </c>
      <c r="BT57" s="383">
        <f>+BR57/BS57</f>
        <v>0.74807692307692308</v>
      </c>
      <c r="BU57" s="155" t="s">
        <v>646</v>
      </c>
      <c r="BV57" s="156" t="s">
        <v>20</v>
      </c>
      <c r="BW57" s="159" t="s">
        <v>988</v>
      </c>
      <c r="BX57" s="162"/>
      <c r="BY57" s="131">
        <f>AVERAGE(BD57,BL57,BT57)</f>
        <v>0.74530769230769234</v>
      </c>
      <c r="BZ57" s="402">
        <f>BY57</f>
        <v>0.74530769230769234</v>
      </c>
      <c r="CA57" s="162" t="s">
        <v>20</v>
      </c>
      <c r="CB57" s="152">
        <v>0.75</v>
      </c>
      <c r="CC57" s="153">
        <v>32.200000000000003</v>
      </c>
      <c r="CD57" s="153">
        <v>51</v>
      </c>
      <c r="CE57" s="154">
        <f>+CC57/CD57</f>
        <v>0.63137254901960793</v>
      </c>
      <c r="CF57" s="155" t="s">
        <v>646</v>
      </c>
      <c r="CG57" s="156" t="s">
        <v>20</v>
      </c>
      <c r="CH57" s="157" t="s">
        <v>801</v>
      </c>
      <c r="CI57" s="158" t="s">
        <v>761</v>
      </c>
      <c r="CJ57" s="154">
        <v>0.75</v>
      </c>
      <c r="CK57" s="153">
        <v>33</v>
      </c>
      <c r="CL57" s="153">
        <v>51</v>
      </c>
      <c r="CM57" s="154">
        <f>+CK57/CL57</f>
        <v>0.6470588235294118</v>
      </c>
      <c r="CN57" s="155" t="s">
        <v>646</v>
      </c>
      <c r="CO57" s="156" t="s">
        <v>20</v>
      </c>
      <c r="CP57" s="159" t="s">
        <v>802</v>
      </c>
      <c r="CQ57" s="158" t="s">
        <v>761</v>
      </c>
      <c r="CR57" s="154">
        <v>0.75</v>
      </c>
      <c r="CS57" s="153">
        <v>39</v>
      </c>
      <c r="CT57" s="153">
        <v>50</v>
      </c>
      <c r="CU57" s="154">
        <f>+CS57/CT57</f>
        <v>0.78</v>
      </c>
      <c r="CV57" s="155" t="s">
        <v>646</v>
      </c>
      <c r="CW57" s="156" t="s">
        <v>20</v>
      </c>
      <c r="CX57" s="159" t="s">
        <v>803</v>
      </c>
      <c r="CY57" s="148"/>
      <c r="CZ57" s="131">
        <f>AVERAGE(CE57,CM57,CU57)</f>
        <v>0.68614379084967325</v>
      </c>
      <c r="DA57" s="142">
        <f>CZ57</f>
        <v>0.68614379084967325</v>
      </c>
      <c r="DB57" s="132" t="s">
        <v>20</v>
      </c>
      <c r="DC57" s="112">
        <v>0.75</v>
      </c>
      <c r="DD57" s="113">
        <v>33.1</v>
      </c>
      <c r="DE57" s="113">
        <v>49</v>
      </c>
      <c r="DF57" s="112">
        <f>+DD57/DE57</f>
        <v>0.67551020408163265</v>
      </c>
      <c r="DG57" s="114" t="s">
        <v>646</v>
      </c>
      <c r="DH57" s="115" t="s">
        <v>20</v>
      </c>
      <c r="DI57" s="116" t="s">
        <v>760</v>
      </c>
      <c r="DJ57" s="117" t="s">
        <v>761</v>
      </c>
      <c r="DK57" s="112">
        <v>0.75</v>
      </c>
      <c r="DL57" s="113">
        <v>35.9</v>
      </c>
      <c r="DM57" s="113">
        <v>57</v>
      </c>
      <c r="DN57" s="112">
        <f>+DL57/DM57</f>
        <v>0.62982456140350873</v>
      </c>
      <c r="DO57" s="114" t="s">
        <v>646</v>
      </c>
      <c r="DP57" s="115" t="s">
        <v>20</v>
      </c>
      <c r="DQ57" s="118" t="s">
        <v>762</v>
      </c>
      <c r="DR57" s="117" t="s">
        <v>761</v>
      </c>
      <c r="DS57" s="112">
        <v>0.75</v>
      </c>
      <c r="DT57" s="113">
        <v>31.7</v>
      </c>
      <c r="DU57" s="113">
        <v>57</v>
      </c>
      <c r="DV57" s="112">
        <f>+DT57/DU57</f>
        <v>0.55614035087719293</v>
      </c>
      <c r="DW57" s="114" t="s">
        <v>646</v>
      </c>
      <c r="DX57" s="115" t="s">
        <v>19</v>
      </c>
      <c r="DY57" s="118" t="s">
        <v>763</v>
      </c>
      <c r="DZ57" s="117" t="s">
        <v>761</v>
      </c>
      <c r="EA57" s="131">
        <f>AVERAGE(DF57,DN57,DV57)</f>
        <v>0.62049170545411136</v>
      </c>
      <c r="EB57" s="142">
        <f>EA57</f>
        <v>0.62049170545411136</v>
      </c>
      <c r="EC57" s="413" t="s">
        <v>20</v>
      </c>
    </row>
    <row r="58" spans="1:133" ht="409.5" x14ac:dyDescent="0.25">
      <c r="A58" s="11">
        <v>51</v>
      </c>
      <c r="B58" s="12" t="s">
        <v>275</v>
      </c>
      <c r="C58" s="13" t="s">
        <v>495</v>
      </c>
      <c r="D58" s="170" t="s">
        <v>496</v>
      </c>
      <c r="E58" s="20" t="s">
        <v>29</v>
      </c>
      <c r="F58" s="20" t="s">
        <v>511</v>
      </c>
      <c r="G58" s="289" t="s">
        <v>512</v>
      </c>
      <c r="H58" s="289" t="s">
        <v>39</v>
      </c>
      <c r="I58" s="289" t="s">
        <v>513</v>
      </c>
      <c r="J58" s="20">
        <v>15</v>
      </c>
      <c r="K58" s="289" t="s">
        <v>514</v>
      </c>
      <c r="L58" s="289" t="s">
        <v>66</v>
      </c>
      <c r="M58" s="289" t="s">
        <v>515</v>
      </c>
      <c r="N58" s="289" t="s">
        <v>516</v>
      </c>
      <c r="O58" s="289" t="s">
        <v>517</v>
      </c>
      <c r="P58" s="289" t="s">
        <v>502</v>
      </c>
      <c r="Q58" s="10" t="s">
        <v>39</v>
      </c>
      <c r="R58" s="19" t="s">
        <v>518</v>
      </c>
      <c r="S58" s="10" t="s">
        <v>519</v>
      </c>
      <c r="T58" s="10" t="s">
        <v>520</v>
      </c>
      <c r="U58" s="10" t="s">
        <v>521</v>
      </c>
      <c r="V58" s="18" t="s">
        <v>507</v>
      </c>
      <c r="W58" s="18" t="s">
        <v>508</v>
      </c>
      <c r="X58" s="18" t="s">
        <v>509</v>
      </c>
      <c r="Y58" s="18" t="s">
        <v>510</v>
      </c>
      <c r="Z58" s="333">
        <f t="shared" si="0"/>
        <v>15</v>
      </c>
      <c r="AA58" s="153">
        <v>192.35</v>
      </c>
      <c r="AB58" s="153">
        <v>72</v>
      </c>
      <c r="AC58" s="384">
        <f>AA58/AB58</f>
        <v>2.6715277777777775</v>
      </c>
      <c r="AD58" s="155" t="s">
        <v>646</v>
      </c>
      <c r="AE58" s="156" t="s">
        <v>21</v>
      </c>
      <c r="AF58" s="161" t="s">
        <v>1160</v>
      </c>
      <c r="AG58" s="162"/>
      <c r="AH58" s="333">
        <f t="shared" si="1"/>
        <v>15</v>
      </c>
      <c r="AI58" s="162">
        <v>229</v>
      </c>
      <c r="AJ58" s="162">
        <v>34</v>
      </c>
      <c r="AK58" s="384">
        <f>AI58/AJ58</f>
        <v>6.7352941176470589</v>
      </c>
      <c r="AL58" s="155" t="s">
        <v>646</v>
      </c>
      <c r="AM58" s="156" t="s">
        <v>20</v>
      </c>
      <c r="AN58" s="161" t="s">
        <v>1161</v>
      </c>
      <c r="AO58" s="162"/>
      <c r="AP58" s="333">
        <f t="shared" si="2"/>
        <v>15</v>
      </c>
      <c r="AQ58" s="162">
        <v>333</v>
      </c>
      <c r="AR58" s="162">
        <v>33</v>
      </c>
      <c r="AS58" s="384">
        <f t="shared" ref="AS58:AS63" si="47">AQ58/AR58</f>
        <v>10.090909090909092</v>
      </c>
      <c r="AT58" s="155" t="s">
        <v>646</v>
      </c>
      <c r="AU58" s="156" t="s">
        <v>20</v>
      </c>
      <c r="AV58" s="161" t="s">
        <v>1162</v>
      </c>
      <c r="AW58" s="162"/>
      <c r="AX58" s="461">
        <f>AVERAGE(AC58,AK58,AS58)</f>
        <v>6.4992436621113088</v>
      </c>
      <c r="AY58" s="136">
        <f>AX58</f>
        <v>6.4992436621113088</v>
      </c>
      <c r="AZ58" s="148" t="s">
        <v>20</v>
      </c>
      <c r="BA58" s="338">
        <f t="shared" si="39"/>
        <v>15</v>
      </c>
      <c r="BB58" s="153">
        <v>397</v>
      </c>
      <c r="BC58" s="153">
        <v>86</v>
      </c>
      <c r="BD58" s="384">
        <f>BB58/BC58</f>
        <v>4.6162790697674421</v>
      </c>
      <c r="BE58" s="155" t="s">
        <v>646</v>
      </c>
      <c r="BF58" s="156" t="s">
        <v>21</v>
      </c>
      <c r="BG58" s="161" t="s">
        <v>979</v>
      </c>
      <c r="BH58" s="162"/>
      <c r="BI58" s="334">
        <f t="shared" si="40"/>
        <v>15</v>
      </c>
      <c r="BJ58" s="162">
        <v>316</v>
      </c>
      <c r="BK58" s="162">
        <v>73</v>
      </c>
      <c r="BL58" s="384">
        <f>BJ58/BK58</f>
        <v>4.3287671232876717</v>
      </c>
      <c r="BM58" s="155" t="s">
        <v>646</v>
      </c>
      <c r="BN58" s="156" t="s">
        <v>21</v>
      </c>
      <c r="BO58" s="161" t="s">
        <v>984</v>
      </c>
      <c r="BP58" s="162"/>
      <c r="BQ58" s="334">
        <f t="shared" si="41"/>
        <v>15</v>
      </c>
      <c r="BR58" s="162">
        <v>353</v>
      </c>
      <c r="BS58" s="162">
        <v>39</v>
      </c>
      <c r="BT58" s="384">
        <f>BR58/BS58</f>
        <v>9.0512820512820511</v>
      </c>
      <c r="BU58" s="155" t="s">
        <v>646</v>
      </c>
      <c r="BV58" s="156" t="s">
        <v>20</v>
      </c>
      <c r="BW58" s="161" t="s">
        <v>989</v>
      </c>
      <c r="BX58" s="162"/>
      <c r="BY58" s="136">
        <f>AVERAGE(BD58,BL58,BT58)</f>
        <v>5.9987760814457216</v>
      </c>
      <c r="BZ58" s="403">
        <f>BY58</f>
        <v>5.9987760814457216</v>
      </c>
      <c r="CA58" s="162" t="s">
        <v>20</v>
      </c>
      <c r="CB58" s="154" t="s">
        <v>764</v>
      </c>
      <c r="CC58" s="153">
        <v>405</v>
      </c>
      <c r="CD58" s="153">
        <v>59</v>
      </c>
      <c r="CE58" s="160">
        <f>CC58/CD58</f>
        <v>6.8644067796610173</v>
      </c>
      <c r="CF58" s="155" t="s">
        <v>646</v>
      </c>
      <c r="CG58" s="156" t="s">
        <v>20</v>
      </c>
      <c r="CH58" s="161" t="s">
        <v>804</v>
      </c>
      <c r="CI58" s="162"/>
      <c r="CJ58" s="162" t="s">
        <v>764</v>
      </c>
      <c r="CK58" s="162">
        <v>417</v>
      </c>
      <c r="CL58" s="162">
        <v>59</v>
      </c>
      <c r="CM58" s="160">
        <f>CK58/CL58</f>
        <v>7.0677966101694913</v>
      </c>
      <c r="CN58" s="155" t="s">
        <v>646</v>
      </c>
      <c r="CO58" s="156" t="s">
        <v>20</v>
      </c>
      <c r="CP58" s="161" t="s">
        <v>805</v>
      </c>
      <c r="CQ58" s="162"/>
      <c r="CR58" s="162" t="s">
        <v>764</v>
      </c>
      <c r="CS58" s="162">
        <v>990</v>
      </c>
      <c r="CT58" s="162">
        <v>83</v>
      </c>
      <c r="CU58" s="160">
        <f>CS58/CT58</f>
        <v>11.927710843373495</v>
      </c>
      <c r="CV58" s="155" t="s">
        <v>646</v>
      </c>
      <c r="CW58" s="156" t="s">
        <v>20</v>
      </c>
      <c r="CX58" s="161" t="s">
        <v>806</v>
      </c>
      <c r="CY58" s="148"/>
      <c r="CZ58" s="136">
        <f>AVERAGE(CE58,CM58,CU58)</f>
        <v>8.6199714110680006</v>
      </c>
      <c r="DA58" s="136">
        <f>CZ58</f>
        <v>8.6199714110680006</v>
      </c>
      <c r="DB58" s="132" t="s">
        <v>20</v>
      </c>
      <c r="DC58" s="112" t="s">
        <v>764</v>
      </c>
      <c r="DD58" s="113">
        <v>395</v>
      </c>
      <c r="DE58" s="113">
        <v>73</v>
      </c>
      <c r="DF58" s="119">
        <f>DD58/DE58</f>
        <v>5.4109589041095889</v>
      </c>
      <c r="DG58" s="114" t="s">
        <v>646</v>
      </c>
      <c r="DH58" s="115" t="s">
        <v>21</v>
      </c>
      <c r="DI58" s="118" t="s">
        <v>765</v>
      </c>
      <c r="DJ58" s="117"/>
      <c r="DK58" s="112" t="s">
        <v>764</v>
      </c>
      <c r="DL58" s="113">
        <v>350</v>
      </c>
      <c r="DM58" s="113">
        <v>75</v>
      </c>
      <c r="DN58" s="119">
        <f>DL58/DM58</f>
        <v>4.666666666666667</v>
      </c>
      <c r="DO58" s="114" t="s">
        <v>646</v>
      </c>
      <c r="DP58" s="115" t="s">
        <v>21</v>
      </c>
      <c r="DQ58" s="118" t="s">
        <v>766</v>
      </c>
      <c r="DR58" s="117"/>
      <c r="DS58" s="113">
        <v>15</v>
      </c>
      <c r="DT58" s="113">
        <v>356</v>
      </c>
      <c r="DU58" s="113">
        <v>70</v>
      </c>
      <c r="DV58" s="119">
        <f>DT58/DU58</f>
        <v>5.0857142857142854</v>
      </c>
      <c r="DW58" s="114" t="s">
        <v>646</v>
      </c>
      <c r="DX58" s="115" t="s">
        <v>21</v>
      </c>
      <c r="DY58" s="118" t="s">
        <v>767</v>
      </c>
      <c r="DZ58" s="117"/>
      <c r="EA58" s="136">
        <f>AVERAGE(DF58,DN58,DV58)</f>
        <v>5.0544466188301804</v>
      </c>
      <c r="EB58" s="136">
        <f>EA58</f>
        <v>5.0544466188301804</v>
      </c>
      <c r="EC58" s="413" t="s">
        <v>21</v>
      </c>
    </row>
    <row r="59" spans="1:133" ht="180" customHeight="1" x14ac:dyDescent="0.25">
      <c r="A59" s="11">
        <v>52</v>
      </c>
      <c r="B59" s="12" t="s">
        <v>275</v>
      </c>
      <c r="C59" s="13" t="s">
        <v>495</v>
      </c>
      <c r="D59" s="170" t="s">
        <v>496</v>
      </c>
      <c r="E59" s="19" t="s">
        <v>29</v>
      </c>
      <c r="F59" s="12" t="s">
        <v>522</v>
      </c>
      <c r="G59" s="289" t="s">
        <v>523</v>
      </c>
      <c r="H59" s="289" t="s">
        <v>39</v>
      </c>
      <c r="I59" s="289" t="s">
        <v>524</v>
      </c>
      <c r="J59" s="26">
        <v>0.8</v>
      </c>
      <c r="K59" s="289" t="s">
        <v>525</v>
      </c>
      <c r="L59" s="289" t="s">
        <v>66</v>
      </c>
      <c r="M59" s="289" t="s">
        <v>526</v>
      </c>
      <c r="N59" s="289" t="s">
        <v>37</v>
      </c>
      <c r="O59" s="289" t="s">
        <v>527</v>
      </c>
      <c r="P59" s="289" t="s">
        <v>528</v>
      </c>
      <c r="Q59" s="289" t="s">
        <v>39</v>
      </c>
      <c r="R59" s="35" t="s">
        <v>529</v>
      </c>
      <c r="S59" s="21" t="s">
        <v>530</v>
      </c>
      <c r="T59" s="21" t="s">
        <v>531</v>
      </c>
      <c r="U59" s="28" t="s">
        <v>532</v>
      </c>
      <c r="V59" s="18" t="s">
        <v>533</v>
      </c>
      <c r="W59" s="18" t="s">
        <v>534</v>
      </c>
      <c r="X59" s="18" t="s">
        <v>535</v>
      </c>
      <c r="Y59" s="18" t="s">
        <v>536</v>
      </c>
      <c r="Z59" s="333">
        <f t="shared" si="0"/>
        <v>0.8</v>
      </c>
      <c r="AA59" s="162">
        <v>311</v>
      </c>
      <c r="AB59" s="162">
        <v>331</v>
      </c>
      <c r="AC59" s="383">
        <f>AA59/AB59</f>
        <v>0.93957703927492442</v>
      </c>
      <c r="AD59" s="155" t="s">
        <v>650</v>
      </c>
      <c r="AE59" s="156" t="s">
        <v>21</v>
      </c>
      <c r="AF59" s="163" t="s">
        <v>1163</v>
      </c>
      <c r="AG59" s="162"/>
      <c r="AH59" s="333">
        <f t="shared" si="1"/>
        <v>0.8</v>
      </c>
      <c r="AI59" s="162">
        <v>315</v>
      </c>
      <c r="AJ59" s="162">
        <v>331</v>
      </c>
      <c r="AK59" s="383">
        <f>AI59/AJ59</f>
        <v>0.95166163141993954</v>
      </c>
      <c r="AL59" s="155" t="s">
        <v>650</v>
      </c>
      <c r="AM59" s="156" t="s">
        <v>21</v>
      </c>
      <c r="AN59" s="163" t="s">
        <v>1164</v>
      </c>
      <c r="AO59" s="162"/>
      <c r="AP59" s="333">
        <f t="shared" si="2"/>
        <v>0.8</v>
      </c>
      <c r="AQ59" s="162">
        <v>327</v>
      </c>
      <c r="AR59" s="162">
        <v>331</v>
      </c>
      <c r="AS59" s="383">
        <f t="shared" si="47"/>
        <v>0.98791540785498488</v>
      </c>
      <c r="AT59" s="155" t="s">
        <v>650</v>
      </c>
      <c r="AU59" s="156" t="s">
        <v>21</v>
      </c>
      <c r="AV59" s="501" t="s">
        <v>1165</v>
      </c>
      <c r="AW59" s="162"/>
      <c r="AX59" s="459">
        <f>AVERAGE(AC59,AK59,AS59)</f>
        <v>0.95971802618328306</v>
      </c>
      <c r="AY59" s="143">
        <f>AX59</f>
        <v>0.95971802618328306</v>
      </c>
      <c r="AZ59" s="148" t="s">
        <v>21</v>
      </c>
      <c r="BA59" s="333">
        <f t="shared" si="39"/>
        <v>0.8</v>
      </c>
      <c r="BB59" s="162">
        <v>325</v>
      </c>
      <c r="BC59" s="162">
        <v>331</v>
      </c>
      <c r="BD59" s="383">
        <f>BB59/BC59</f>
        <v>0.98187311178247738</v>
      </c>
      <c r="BE59" s="155" t="s">
        <v>650</v>
      </c>
      <c r="BF59" s="156" t="s">
        <v>21</v>
      </c>
      <c r="BG59" s="163" t="s">
        <v>980</v>
      </c>
      <c r="BH59" s="162"/>
      <c r="BI59" s="333">
        <f t="shared" si="40"/>
        <v>0.8</v>
      </c>
      <c r="BJ59" s="162">
        <v>318</v>
      </c>
      <c r="BK59" s="162">
        <v>331</v>
      </c>
      <c r="BL59" s="383">
        <f>BJ59/BK59</f>
        <v>0.9607250755287009</v>
      </c>
      <c r="BM59" s="155" t="s">
        <v>650</v>
      </c>
      <c r="BN59" s="156" t="s">
        <v>21</v>
      </c>
      <c r="BO59" s="163" t="s">
        <v>985</v>
      </c>
      <c r="BP59" s="162"/>
      <c r="BQ59" s="333">
        <f t="shared" si="41"/>
        <v>0.8</v>
      </c>
      <c r="BR59" s="162">
        <v>324</v>
      </c>
      <c r="BS59" s="162">
        <v>331</v>
      </c>
      <c r="BT59" s="383">
        <f>BR59/BS59</f>
        <v>0.97885196374622352</v>
      </c>
      <c r="BU59" s="155" t="s">
        <v>650</v>
      </c>
      <c r="BV59" s="156" t="s">
        <v>21</v>
      </c>
      <c r="BW59" s="163" t="s">
        <v>990</v>
      </c>
      <c r="BX59" s="162"/>
      <c r="BY59" s="131">
        <f>AVERAGE(BD59,BL59,BT59)</f>
        <v>0.97381671701913397</v>
      </c>
      <c r="BZ59" s="404">
        <f>BY59</f>
        <v>0.97381671701913397</v>
      </c>
      <c r="CA59" s="162" t="s">
        <v>21</v>
      </c>
      <c r="CB59" s="152">
        <v>0.8</v>
      </c>
      <c r="CC59" s="162">
        <v>311</v>
      </c>
      <c r="CD59" s="162">
        <v>331</v>
      </c>
      <c r="CE59" s="154">
        <f>CC59/CD59</f>
        <v>0.93957703927492442</v>
      </c>
      <c r="CF59" s="155" t="s">
        <v>650</v>
      </c>
      <c r="CG59" s="156" t="s">
        <v>21</v>
      </c>
      <c r="CH59" s="163" t="s">
        <v>807</v>
      </c>
      <c r="CI59" s="162"/>
      <c r="CJ59" s="152">
        <v>0.8</v>
      </c>
      <c r="CK59" s="162">
        <v>311</v>
      </c>
      <c r="CL59" s="162">
        <v>331</v>
      </c>
      <c r="CM59" s="154">
        <f>CK59/CL59</f>
        <v>0.93957703927492442</v>
      </c>
      <c r="CN59" s="155" t="s">
        <v>650</v>
      </c>
      <c r="CO59" s="156" t="s">
        <v>21</v>
      </c>
      <c r="CP59" s="163" t="s">
        <v>808</v>
      </c>
      <c r="CQ59" s="162"/>
      <c r="CR59" s="152">
        <v>0.8</v>
      </c>
      <c r="CS59" s="162">
        <v>322</v>
      </c>
      <c r="CT59" s="162">
        <v>331</v>
      </c>
      <c r="CU59" s="154">
        <f>CS59/CT59</f>
        <v>0.97280966767371602</v>
      </c>
      <c r="CV59" s="155" t="s">
        <v>650</v>
      </c>
      <c r="CW59" s="156" t="s">
        <v>21</v>
      </c>
      <c r="CX59" s="163" t="s">
        <v>809</v>
      </c>
      <c r="CY59" s="148"/>
      <c r="CZ59" s="131">
        <f>AVERAGE(CE59,CM59,CU59)</f>
        <v>0.95065458207452158</v>
      </c>
      <c r="DA59" s="143">
        <f>CZ59</f>
        <v>0.95065458207452158</v>
      </c>
      <c r="DB59" s="132" t="s">
        <v>21</v>
      </c>
      <c r="DC59" s="112">
        <v>0.8</v>
      </c>
      <c r="DD59" s="113">
        <v>325</v>
      </c>
      <c r="DE59" s="113">
        <v>331</v>
      </c>
      <c r="DF59" s="112">
        <f>DD59/DE59</f>
        <v>0.98187311178247738</v>
      </c>
      <c r="DG59" s="114" t="s">
        <v>650</v>
      </c>
      <c r="DH59" s="115" t="s">
        <v>21</v>
      </c>
      <c r="DI59" s="118" t="s">
        <v>768</v>
      </c>
      <c r="DJ59" s="117"/>
      <c r="DK59" s="112">
        <v>0.8</v>
      </c>
      <c r="DL59" s="113">
        <v>315</v>
      </c>
      <c r="DM59" s="113">
        <v>331</v>
      </c>
      <c r="DN59" s="112">
        <f>DL59/DM59</f>
        <v>0.95166163141993954</v>
      </c>
      <c r="DO59" s="114" t="s">
        <v>650</v>
      </c>
      <c r="DP59" s="115" t="s">
        <v>21</v>
      </c>
      <c r="DQ59" s="118" t="s">
        <v>769</v>
      </c>
      <c r="DR59" s="117"/>
      <c r="DS59" s="112">
        <v>0.8</v>
      </c>
      <c r="DT59" s="113">
        <v>314</v>
      </c>
      <c r="DU59" s="113">
        <v>331</v>
      </c>
      <c r="DV59" s="112">
        <f>DT59/DU59</f>
        <v>0.94864048338368578</v>
      </c>
      <c r="DW59" s="114" t="s">
        <v>650</v>
      </c>
      <c r="DX59" s="115" t="s">
        <v>21</v>
      </c>
      <c r="DY59" s="118" t="s">
        <v>770</v>
      </c>
      <c r="DZ59" s="117"/>
      <c r="EA59" s="131">
        <f>AVERAGE(DF59,DN59,DV59)</f>
        <v>0.96072507552870079</v>
      </c>
      <c r="EB59" s="143">
        <f>EA59</f>
        <v>0.96072507552870079</v>
      </c>
      <c r="EC59" s="413" t="s">
        <v>21</v>
      </c>
    </row>
    <row r="60" spans="1:133" ht="409.5" x14ac:dyDescent="0.25">
      <c r="A60" s="11">
        <v>53</v>
      </c>
      <c r="B60" s="12" t="s">
        <v>275</v>
      </c>
      <c r="C60" s="13" t="s">
        <v>495</v>
      </c>
      <c r="D60" s="170" t="s">
        <v>496</v>
      </c>
      <c r="E60" s="19" t="s">
        <v>29</v>
      </c>
      <c r="F60" s="20" t="s">
        <v>537</v>
      </c>
      <c r="G60" s="289" t="s">
        <v>538</v>
      </c>
      <c r="H60" s="289" t="s">
        <v>39</v>
      </c>
      <c r="I60" s="289" t="s">
        <v>524</v>
      </c>
      <c r="J60" s="20">
        <v>5</v>
      </c>
      <c r="K60" s="289" t="s">
        <v>539</v>
      </c>
      <c r="L60" s="289" t="s">
        <v>66</v>
      </c>
      <c r="M60" s="289" t="s">
        <v>540</v>
      </c>
      <c r="N60" s="289" t="s">
        <v>516</v>
      </c>
      <c r="O60" s="289" t="s">
        <v>541</v>
      </c>
      <c r="P60" s="289" t="s">
        <v>542</v>
      </c>
      <c r="Q60" s="289" t="s">
        <v>39</v>
      </c>
      <c r="R60" s="20" t="s">
        <v>518</v>
      </c>
      <c r="S60" s="289" t="s">
        <v>543</v>
      </c>
      <c r="T60" s="289" t="s">
        <v>544</v>
      </c>
      <c r="U60" s="289" t="s">
        <v>545</v>
      </c>
      <c r="V60" s="18" t="s">
        <v>533</v>
      </c>
      <c r="W60" s="18" t="s">
        <v>534</v>
      </c>
      <c r="X60" s="18" t="s">
        <v>535</v>
      </c>
      <c r="Y60" s="18" t="s">
        <v>536</v>
      </c>
      <c r="Z60" s="333">
        <f t="shared" si="0"/>
        <v>5</v>
      </c>
      <c r="AA60" s="162">
        <v>30</v>
      </c>
      <c r="AB60" s="162">
        <v>20</v>
      </c>
      <c r="AC60" s="385">
        <f>AA60/AB60</f>
        <v>1.5</v>
      </c>
      <c r="AD60" s="155" t="s">
        <v>646</v>
      </c>
      <c r="AE60" s="156" t="s">
        <v>21</v>
      </c>
      <c r="AF60" s="163" t="s">
        <v>1166</v>
      </c>
      <c r="AG60" s="162"/>
      <c r="AH60" s="333">
        <f t="shared" si="1"/>
        <v>5</v>
      </c>
      <c r="AI60" s="162">
        <v>21</v>
      </c>
      <c r="AJ60" s="162">
        <v>16</v>
      </c>
      <c r="AK60" s="387">
        <f>AI60/AJ60</f>
        <v>1.3125</v>
      </c>
      <c r="AL60" s="155" t="s">
        <v>646</v>
      </c>
      <c r="AM60" s="156" t="s">
        <v>21</v>
      </c>
      <c r="AN60" s="163" t="s">
        <v>1167</v>
      </c>
      <c r="AO60" s="162"/>
      <c r="AP60" s="333">
        <f t="shared" si="2"/>
        <v>5</v>
      </c>
      <c r="AQ60" s="162">
        <v>10</v>
      </c>
      <c r="AR60" s="162">
        <v>4</v>
      </c>
      <c r="AS60" s="387">
        <f t="shared" si="47"/>
        <v>2.5</v>
      </c>
      <c r="AT60" s="155" t="s">
        <v>646</v>
      </c>
      <c r="AU60" s="156" t="s">
        <v>21</v>
      </c>
      <c r="AV60" s="163" t="s">
        <v>1168</v>
      </c>
      <c r="AW60" s="162"/>
      <c r="AX60" s="461">
        <f>AVERAGE(AC60,AK60,AS60)</f>
        <v>1.7708333333333333</v>
      </c>
      <c r="AY60" s="137">
        <f>AX60</f>
        <v>1.7708333333333333</v>
      </c>
      <c r="AZ60" s="148" t="s">
        <v>21</v>
      </c>
      <c r="BA60" s="338">
        <f t="shared" si="39"/>
        <v>5</v>
      </c>
      <c r="BB60" s="162">
        <v>24</v>
      </c>
      <c r="BC60" s="162">
        <v>6</v>
      </c>
      <c r="BD60" s="385">
        <f>BB60/BC60</f>
        <v>4</v>
      </c>
      <c r="BE60" s="155" t="s">
        <v>646</v>
      </c>
      <c r="BF60" s="156" t="s">
        <v>21</v>
      </c>
      <c r="BG60" s="163" t="s">
        <v>981</v>
      </c>
      <c r="BH60" s="162"/>
      <c r="BI60" s="334">
        <f t="shared" si="40"/>
        <v>5</v>
      </c>
      <c r="BJ60" s="162">
        <v>36</v>
      </c>
      <c r="BK60" s="162">
        <v>13</v>
      </c>
      <c r="BL60" s="387">
        <f>BJ60/BK60</f>
        <v>2.7692307692307692</v>
      </c>
      <c r="BM60" s="155" t="s">
        <v>646</v>
      </c>
      <c r="BN60" s="156" t="s">
        <v>21</v>
      </c>
      <c r="BO60" s="163" t="s">
        <v>986</v>
      </c>
      <c r="BP60" s="162"/>
      <c r="BQ60" s="334">
        <f t="shared" si="41"/>
        <v>5</v>
      </c>
      <c r="BR60" s="162">
        <v>23</v>
      </c>
      <c r="BS60" s="162">
        <v>7</v>
      </c>
      <c r="BT60" s="387">
        <f>BR60/BS60</f>
        <v>3.2857142857142856</v>
      </c>
      <c r="BU60" s="155" t="s">
        <v>646</v>
      </c>
      <c r="BV60" s="156" t="s">
        <v>21</v>
      </c>
      <c r="BW60" s="163" t="s">
        <v>991</v>
      </c>
      <c r="BX60" s="162"/>
      <c r="BY60" s="136">
        <f>AVERAGE(BD60,BL60,BT60)</f>
        <v>3.3516483516483517</v>
      </c>
      <c r="BZ60" s="405">
        <f>BY60</f>
        <v>3.3516483516483517</v>
      </c>
      <c r="CA60" s="162" t="s">
        <v>21</v>
      </c>
      <c r="CB60" s="162" t="s">
        <v>771</v>
      </c>
      <c r="CC60" s="162">
        <v>90</v>
      </c>
      <c r="CD60" s="162">
        <v>20</v>
      </c>
      <c r="CE60" s="153">
        <f>CC60/CD60</f>
        <v>4.5</v>
      </c>
      <c r="CF60" s="155" t="s">
        <v>646</v>
      </c>
      <c r="CG60" s="156" t="s">
        <v>21</v>
      </c>
      <c r="CH60" s="163" t="s">
        <v>810</v>
      </c>
      <c r="CI60" s="162"/>
      <c r="CJ60" s="162" t="s">
        <v>771</v>
      </c>
      <c r="CK60" s="162">
        <v>33</v>
      </c>
      <c r="CL60" s="162">
        <v>19</v>
      </c>
      <c r="CM60" s="164">
        <f>CK60/CL60</f>
        <v>1.736842105263158</v>
      </c>
      <c r="CN60" s="155" t="s">
        <v>646</v>
      </c>
      <c r="CO60" s="156" t="s">
        <v>21</v>
      </c>
      <c r="CP60" s="163" t="s">
        <v>811</v>
      </c>
      <c r="CQ60" s="162"/>
      <c r="CR60" s="162" t="s">
        <v>771</v>
      </c>
      <c r="CS60" s="162">
        <v>9</v>
      </c>
      <c r="CT60" s="162">
        <v>9</v>
      </c>
      <c r="CU60" s="164">
        <f>CS60/CT60</f>
        <v>1</v>
      </c>
      <c r="CV60" s="155" t="s">
        <v>646</v>
      </c>
      <c r="CW60" s="156" t="s">
        <v>21</v>
      </c>
      <c r="CX60" s="163" t="s">
        <v>812</v>
      </c>
      <c r="CY60" s="148"/>
      <c r="CZ60" s="136">
        <f>AVERAGE(CE60,CM60,CU60)</f>
        <v>2.4122807017543857</v>
      </c>
      <c r="DA60" s="137">
        <f>CZ60</f>
        <v>2.4122807017543857</v>
      </c>
      <c r="DB60" s="132" t="s">
        <v>21</v>
      </c>
      <c r="DC60" s="112" t="s">
        <v>771</v>
      </c>
      <c r="DD60" s="113">
        <v>21</v>
      </c>
      <c r="DE60" s="113">
        <v>6</v>
      </c>
      <c r="DF60" s="119">
        <f>DD60/DE60</f>
        <v>3.5</v>
      </c>
      <c r="DG60" s="114" t="s">
        <v>646</v>
      </c>
      <c r="DH60" s="115" t="s">
        <v>21</v>
      </c>
      <c r="DI60" s="118" t="s">
        <v>772</v>
      </c>
      <c r="DJ60" s="117"/>
      <c r="DK60" s="112" t="s">
        <v>771</v>
      </c>
      <c r="DL60" s="113">
        <v>73</v>
      </c>
      <c r="DM60" s="113">
        <v>16</v>
      </c>
      <c r="DN60" s="119">
        <f>DL60/DM60</f>
        <v>4.5625</v>
      </c>
      <c r="DO60" s="114" t="s">
        <v>646</v>
      </c>
      <c r="DP60" s="115" t="s">
        <v>21</v>
      </c>
      <c r="DQ60" s="118" t="s">
        <v>773</v>
      </c>
      <c r="DR60" s="117"/>
      <c r="DS60" s="113">
        <v>5</v>
      </c>
      <c r="DT60" s="113">
        <v>55</v>
      </c>
      <c r="DU60" s="113">
        <v>17</v>
      </c>
      <c r="DV60" s="119">
        <f>DT60/DU60</f>
        <v>3.2352941176470589</v>
      </c>
      <c r="DW60" s="114" t="s">
        <v>646</v>
      </c>
      <c r="DX60" s="115" t="s">
        <v>21</v>
      </c>
      <c r="DY60" s="118" t="s">
        <v>774</v>
      </c>
      <c r="DZ60" s="117"/>
      <c r="EA60" s="136">
        <f>AVERAGE(DF60,DN60,DV60)</f>
        <v>3.7659313725490193</v>
      </c>
      <c r="EB60" s="137">
        <f>EA60</f>
        <v>3.7659313725490193</v>
      </c>
      <c r="EC60" s="413" t="s">
        <v>21</v>
      </c>
    </row>
    <row r="61" spans="1:133" ht="409.5" x14ac:dyDescent="0.25">
      <c r="A61" s="11">
        <v>54</v>
      </c>
      <c r="B61" s="12" t="s">
        <v>275</v>
      </c>
      <c r="C61" s="289" t="s">
        <v>546</v>
      </c>
      <c r="D61" s="170" t="s">
        <v>496</v>
      </c>
      <c r="E61" s="19" t="s">
        <v>29</v>
      </c>
      <c r="F61" s="20" t="s">
        <v>547</v>
      </c>
      <c r="G61" s="289" t="s">
        <v>548</v>
      </c>
      <c r="H61" s="289" t="s">
        <v>32</v>
      </c>
      <c r="I61" s="289" t="s">
        <v>549</v>
      </c>
      <c r="J61" s="26">
        <v>0.9</v>
      </c>
      <c r="K61" s="289" t="s">
        <v>550</v>
      </c>
      <c r="L61" s="289" t="s">
        <v>35</v>
      </c>
      <c r="M61" s="289" t="s">
        <v>551</v>
      </c>
      <c r="N61" s="289" t="s">
        <v>37</v>
      </c>
      <c r="O61" s="289" t="s">
        <v>552</v>
      </c>
      <c r="P61" s="289" t="s">
        <v>542</v>
      </c>
      <c r="Q61" s="289" t="s">
        <v>32</v>
      </c>
      <c r="R61" s="35" t="s">
        <v>553</v>
      </c>
      <c r="S61" s="21" t="s">
        <v>554</v>
      </c>
      <c r="T61" s="21" t="s">
        <v>555</v>
      </c>
      <c r="U61" s="28" t="s">
        <v>506</v>
      </c>
      <c r="V61" s="18" t="s">
        <v>556</v>
      </c>
      <c r="W61" s="18" t="s">
        <v>557</v>
      </c>
      <c r="X61" s="18" t="s">
        <v>558</v>
      </c>
      <c r="Y61" s="18" t="s">
        <v>536</v>
      </c>
      <c r="Z61" s="333">
        <f t="shared" si="0"/>
        <v>0.9</v>
      </c>
      <c r="AA61" s="162"/>
      <c r="AB61" s="162"/>
      <c r="AC61" s="162"/>
      <c r="AD61" s="162"/>
      <c r="AE61" s="162"/>
      <c r="AF61" s="162"/>
      <c r="AG61" s="162"/>
      <c r="AH61" s="333">
        <f t="shared" si="1"/>
        <v>0.9</v>
      </c>
      <c r="AI61" s="162"/>
      <c r="AJ61" s="162"/>
      <c r="AK61" s="162"/>
      <c r="AL61" s="162"/>
      <c r="AM61" s="162"/>
      <c r="AN61" s="162"/>
      <c r="AO61" s="162"/>
      <c r="AP61" s="333">
        <f t="shared" si="2"/>
        <v>0.9</v>
      </c>
      <c r="AQ61" s="153">
        <v>9</v>
      </c>
      <c r="AR61" s="153">
        <v>9</v>
      </c>
      <c r="AS61" s="383">
        <f t="shared" si="47"/>
        <v>1</v>
      </c>
      <c r="AT61" s="155" t="s">
        <v>646</v>
      </c>
      <c r="AU61" s="156" t="s">
        <v>21</v>
      </c>
      <c r="AV61" s="165" t="s">
        <v>1169</v>
      </c>
      <c r="AW61" s="162"/>
      <c r="AX61" s="457"/>
      <c r="AY61" s="142">
        <f>AS61</f>
        <v>1</v>
      </c>
      <c r="AZ61" s="148" t="s">
        <v>21</v>
      </c>
      <c r="BA61" s="333">
        <f t="shared" si="39"/>
        <v>0.9</v>
      </c>
      <c r="BB61" s="162"/>
      <c r="BC61" s="162"/>
      <c r="BD61" s="162"/>
      <c r="BE61" s="162"/>
      <c r="BF61" s="162"/>
      <c r="BG61" s="162"/>
      <c r="BH61" s="162"/>
      <c r="BI61" s="333">
        <f t="shared" si="40"/>
        <v>0.9</v>
      </c>
      <c r="BJ61" s="162"/>
      <c r="BK61" s="162"/>
      <c r="BL61" s="162"/>
      <c r="BM61" s="162"/>
      <c r="BN61" s="162"/>
      <c r="BO61" s="162"/>
      <c r="BP61" s="162"/>
      <c r="BQ61" s="333">
        <f t="shared" si="41"/>
        <v>0.9</v>
      </c>
      <c r="BR61" s="153">
        <v>8</v>
      </c>
      <c r="BS61" s="153">
        <v>9</v>
      </c>
      <c r="BT61" s="383">
        <f>BR61/BS61</f>
        <v>0.88888888888888884</v>
      </c>
      <c r="BU61" s="155" t="s">
        <v>646</v>
      </c>
      <c r="BV61" s="156" t="s">
        <v>20</v>
      </c>
      <c r="BW61" s="165" t="s">
        <v>977</v>
      </c>
      <c r="BX61" s="162"/>
      <c r="BY61" s="162"/>
      <c r="BZ61" s="152">
        <f>BT61</f>
        <v>0.88888888888888884</v>
      </c>
      <c r="CA61" s="162" t="str">
        <f>BV61</f>
        <v>BUENO</v>
      </c>
      <c r="CB61" s="152">
        <v>0.9</v>
      </c>
      <c r="CC61" s="162"/>
      <c r="CD61" s="162"/>
      <c r="CE61" s="162"/>
      <c r="CF61" s="162"/>
      <c r="CG61" s="162"/>
      <c r="CH61" s="162"/>
      <c r="CI61" s="162"/>
      <c r="CJ61" s="152">
        <v>0.9</v>
      </c>
      <c r="CK61" s="162"/>
      <c r="CL61" s="162"/>
      <c r="CM61" s="162"/>
      <c r="CN61" s="162"/>
      <c r="CO61" s="162"/>
      <c r="CP61" s="162"/>
      <c r="CQ61" s="162"/>
      <c r="CR61" s="154">
        <v>0.9</v>
      </c>
      <c r="CS61" s="153">
        <v>7</v>
      </c>
      <c r="CT61" s="153">
        <v>8</v>
      </c>
      <c r="CU61" s="154">
        <f>CS61/CT61</f>
        <v>0.875</v>
      </c>
      <c r="CV61" s="155" t="s">
        <v>646</v>
      </c>
      <c r="CW61" s="156" t="s">
        <v>20</v>
      </c>
      <c r="CX61" s="165" t="s">
        <v>813</v>
      </c>
      <c r="CY61" s="148"/>
      <c r="CZ61" s="132"/>
      <c r="DA61" s="142">
        <f>CU61</f>
        <v>0.875</v>
      </c>
      <c r="DB61" s="133" t="str">
        <f>CW61</f>
        <v>BUENO</v>
      </c>
      <c r="DC61" s="112">
        <v>0.9</v>
      </c>
      <c r="DD61" s="113"/>
      <c r="DE61" s="113"/>
      <c r="DF61" s="112"/>
      <c r="DG61" s="114"/>
      <c r="DH61" s="120"/>
      <c r="DI61" s="118"/>
      <c r="DJ61" s="117"/>
      <c r="DK61" s="112">
        <v>0.9</v>
      </c>
      <c r="DL61" s="113"/>
      <c r="DM61" s="113"/>
      <c r="DN61" s="112"/>
      <c r="DO61" s="114"/>
      <c r="DP61" s="120"/>
      <c r="DQ61" s="118"/>
      <c r="DR61" s="117"/>
      <c r="DS61" s="112">
        <v>0.9</v>
      </c>
      <c r="DT61" s="113">
        <v>8</v>
      </c>
      <c r="DU61" s="113">
        <v>8</v>
      </c>
      <c r="DV61" s="112">
        <f>DT61/DU61</f>
        <v>1</v>
      </c>
      <c r="DW61" s="114" t="s">
        <v>646</v>
      </c>
      <c r="DX61" s="115" t="s">
        <v>21</v>
      </c>
      <c r="DY61" s="121" t="s">
        <v>775</v>
      </c>
      <c r="DZ61" s="117"/>
      <c r="EA61" s="132"/>
      <c r="EB61" s="142">
        <f>DV61</f>
        <v>1</v>
      </c>
      <c r="EC61" s="411" t="str">
        <f>DX61</f>
        <v>EXCELENTE</v>
      </c>
    </row>
    <row r="62" spans="1:133" ht="299.25" x14ac:dyDescent="0.25">
      <c r="A62" s="11">
        <v>55</v>
      </c>
      <c r="B62" s="12" t="s">
        <v>275</v>
      </c>
      <c r="C62" s="289" t="s">
        <v>546</v>
      </c>
      <c r="D62" s="170" t="s">
        <v>496</v>
      </c>
      <c r="E62" s="19" t="s">
        <v>29</v>
      </c>
      <c r="F62" s="12" t="s">
        <v>560</v>
      </c>
      <c r="G62" s="44" t="s">
        <v>559</v>
      </c>
      <c r="H62" s="289" t="s">
        <v>39</v>
      </c>
      <c r="I62" s="289" t="s">
        <v>524</v>
      </c>
      <c r="J62" s="26">
        <v>0.9</v>
      </c>
      <c r="K62" s="289" t="s">
        <v>561</v>
      </c>
      <c r="L62" s="289" t="s">
        <v>66</v>
      </c>
      <c r="M62" s="44" t="s">
        <v>562</v>
      </c>
      <c r="N62" s="289" t="s">
        <v>37</v>
      </c>
      <c r="O62" s="44" t="s">
        <v>563</v>
      </c>
      <c r="P62" s="18" t="s">
        <v>542</v>
      </c>
      <c r="Q62" s="18" t="s">
        <v>39</v>
      </c>
      <c r="R62" s="35" t="s">
        <v>564</v>
      </c>
      <c r="S62" s="41" t="s">
        <v>565</v>
      </c>
      <c r="T62" s="41" t="s">
        <v>566</v>
      </c>
      <c r="U62" s="45" t="s">
        <v>567</v>
      </c>
      <c r="V62" s="18" t="s">
        <v>568</v>
      </c>
      <c r="W62" s="18" t="s">
        <v>569</v>
      </c>
      <c r="X62" s="18" t="s">
        <v>558</v>
      </c>
      <c r="Y62" s="18" t="s">
        <v>536</v>
      </c>
      <c r="Z62" s="333">
        <f t="shared" si="0"/>
        <v>0.9</v>
      </c>
      <c r="AA62" s="167">
        <v>2</v>
      </c>
      <c r="AB62" s="167">
        <v>2</v>
      </c>
      <c r="AC62" s="386">
        <f>AA62/AB62</f>
        <v>1</v>
      </c>
      <c r="AD62" s="168" t="s">
        <v>650</v>
      </c>
      <c r="AE62" s="169" t="s">
        <v>21</v>
      </c>
      <c r="AF62" s="165" t="s">
        <v>1170</v>
      </c>
      <c r="AG62" s="18"/>
      <c r="AH62" s="333">
        <f t="shared" si="1"/>
        <v>0.9</v>
      </c>
      <c r="AI62" s="167">
        <v>3</v>
      </c>
      <c r="AJ62" s="167">
        <v>3</v>
      </c>
      <c r="AK62" s="386">
        <f>AI62/AJ62</f>
        <v>1</v>
      </c>
      <c r="AL62" s="168" t="s">
        <v>650</v>
      </c>
      <c r="AM62" s="169" t="s">
        <v>21</v>
      </c>
      <c r="AN62" s="165" t="s">
        <v>1171</v>
      </c>
      <c r="AO62" s="18"/>
      <c r="AP62" s="333">
        <f t="shared" si="2"/>
        <v>0.9</v>
      </c>
      <c r="AQ62" s="167">
        <v>3</v>
      </c>
      <c r="AR62" s="167">
        <v>3</v>
      </c>
      <c r="AS62" s="386">
        <f t="shared" si="47"/>
        <v>1</v>
      </c>
      <c r="AT62" s="168" t="s">
        <v>650</v>
      </c>
      <c r="AU62" s="169" t="s">
        <v>21</v>
      </c>
      <c r="AV62" s="165" t="s">
        <v>1172</v>
      </c>
      <c r="AW62" s="18"/>
      <c r="AX62" s="459">
        <f>AVERAGE(AC62,AK62,AS62)</f>
        <v>1</v>
      </c>
      <c r="AY62" s="142">
        <f>AX62</f>
        <v>1</v>
      </c>
      <c r="AZ62" s="148" t="s">
        <v>21</v>
      </c>
      <c r="BA62" s="333">
        <f t="shared" si="39"/>
        <v>0.9</v>
      </c>
      <c r="BB62" s="167">
        <v>1</v>
      </c>
      <c r="BC62" s="167">
        <v>1</v>
      </c>
      <c r="BD62" s="386">
        <f>BB62/BC62</f>
        <v>1</v>
      </c>
      <c r="BE62" s="168" t="s">
        <v>650</v>
      </c>
      <c r="BF62" s="169" t="s">
        <v>21</v>
      </c>
      <c r="BG62" s="165" t="s">
        <v>982</v>
      </c>
      <c r="BH62" s="18"/>
      <c r="BI62" s="333">
        <f t="shared" si="40"/>
        <v>0.9</v>
      </c>
      <c r="BJ62" s="167">
        <v>3</v>
      </c>
      <c r="BK62" s="167">
        <v>3</v>
      </c>
      <c r="BL62" s="386">
        <f>BJ62/BK62</f>
        <v>1</v>
      </c>
      <c r="BM62" s="168" t="s">
        <v>650</v>
      </c>
      <c r="BN62" s="169" t="s">
        <v>21</v>
      </c>
      <c r="BO62" s="165" t="s">
        <v>987</v>
      </c>
      <c r="BP62" s="18"/>
      <c r="BQ62" s="333">
        <f t="shared" si="41"/>
        <v>0.9</v>
      </c>
      <c r="BR62" s="167">
        <v>3</v>
      </c>
      <c r="BS62" s="167">
        <v>3</v>
      </c>
      <c r="BT62" s="386">
        <f>BR62/BS62</f>
        <v>1</v>
      </c>
      <c r="BU62" s="168" t="s">
        <v>650</v>
      </c>
      <c r="BV62" s="169" t="s">
        <v>21</v>
      </c>
      <c r="BW62" s="165" t="s">
        <v>992</v>
      </c>
      <c r="BX62" s="18"/>
      <c r="BY62" s="131">
        <f>AVERAGE(BD62,BL62,BT62)</f>
        <v>1</v>
      </c>
      <c r="BZ62" s="406">
        <f>BY62</f>
        <v>1</v>
      </c>
      <c r="CA62" s="18" t="s">
        <v>21</v>
      </c>
      <c r="CB62" s="166">
        <v>0.9</v>
      </c>
      <c r="CC62" s="167">
        <v>4</v>
      </c>
      <c r="CD62" s="167">
        <v>4</v>
      </c>
      <c r="CE62" s="166">
        <f>CC62/CD62</f>
        <v>1</v>
      </c>
      <c r="CF62" s="168" t="s">
        <v>650</v>
      </c>
      <c r="CG62" s="169" t="s">
        <v>21</v>
      </c>
      <c r="CH62" s="165" t="s">
        <v>814</v>
      </c>
      <c r="CI62" s="158"/>
      <c r="CJ62" s="166">
        <v>0.9</v>
      </c>
      <c r="CK62" s="167">
        <v>5</v>
      </c>
      <c r="CL62" s="167">
        <v>5</v>
      </c>
      <c r="CM62" s="166">
        <f>CK62/CL62</f>
        <v>1</v>
      </c>
      <c r="CN62" s="168" t="s">
        <v>650</v>
      </c>
      <c r="CO62" s="169" t="s">
        <v>21</v>
      </c>
      <c r="CP62" s="165" t="s">
        <v>815</v>
      </c>
      <c r="CQ62" s="18"/>
      <c r="CR62" s="166">
        <v>0.9</v>
      </c>
      <c r="CS62" s="167">
        <v>4</v>
      </c>
      <c r="CT62" s="167">
        <v>4</v>
      </c>
      <c r="CU62" s="166">
        <f>CS62/CT62</f>
        <v>1</v>
      </c>
      <c r="CV62" s="168" t="s">
        <v>650</v>
      </c>
      <c r="CW62" s="169" t="s">
        <v>21</v>
      </c>
      <c r="CX62" s="165" t="s">
        <v>816</v>
      </c>
      <c r="CY62" s="150"/>
      <c r="CZ62" s="131">
        <f>AVERAGE(CE62,CM62,CU62)</f>
        <v>1</v>
      </c>
      <c r="DA62" s="142">
        <f>CZ62</f>
        <v>1</v>
      </c>
      <c r="DB62" s="132" t="s">
        <v>21</v>
      </c>
      <c r="DC62" s="122">
        <v>0.9</v>
      </c>
      <c r="DD62" s="123">
        <v>1</v>
      </c>
      <c r="DE62" s="123">
        <v>1</v>
      </c>
      <c r="DF62" s="122">
        <f>DD62/DE62</f>
        <v>1</v>
      </c>
      <c r="DG62" s="124" t="s">
        <v>650</v>
      </c>
      <c r="DH62" s="125" t="s">
        <v>21</v>
      </c>
      <c r="DI62" s="121" t="s">
        <v>776</v>
      </c>
      <c r="DJ62" s="117"/>
      <c r="DK62" s="122">
        <v>0.9</v>
      </c>
      <c r="DL62" s="123">
        <v>1</v>
      </c>
      <c r="DM62" s="123">
        <v>1</v>
      </c>
      <c r="DN62" s="122">
        <f>DL62/DM62</f>
        <v>1</v>
      </c>
      <c r="DO62" s="124" t="s">
        <v>650</v>
      </c>
      <c r="DP62" s="125" t="s">
        <v>21</v>
      </c>
      <c r="DQ62" s="121" t="s">
        <v>777</v>
      </c>
      <c r="DR62" s="117"/>
      <c r="DS62" s="122">
        <v>0.9</v>
      </c>
      <c r="DT62" s="123">
        <v>2</v>
      </c>
      <c r="DU62" s="123">
        <v>2</v>
      </c>
      <c r="DV62" s="122">
        <f>DT62/DU62</f>
        <v>1</v>
      </c>
      <c r="DW62" s="124" t="s">
        <v>650</v>
      </c>
      <c r="DX62" s="115" t="s">
        <v>21</v>
      </c>
      <c r="DY62" s="121" t="s">
        <v>778</v>
      </c>
      <c r="DZ62" s="117"/>
      <c r="EA62" s="131">
        <f>AVERAGE(DF62,DN62,DV62)</f>
        <v>1</v>
      </c>
      <c r="EB62" s="142">
        <f>EA62</f>
        <v>1</v>
      </c>
      <c r="EC62" s="413" t="s">
        <v>21</v>
      </c>
    </row>
    <row r="63" spans="1:133" ht="150" x14ac:dyDescent="0.25">
      <c r="A63" s="11">
        <v>56</v>
      </c>
      <c r="B63" s="12" t="s">
        <v>26</v>
      </c>
      <c r="C63" s="289" t="s">
        <v>570</v>
      </c>
      <c r="D63" s="170" t="s">
        <v>571</v>
      </c>
      <c r="E63" s="19" t="s">
        <v>29</v>
      </c>
      <c r="F63" s="20" t="s">
        <v>572</v>
      </c>
      <c r="G63" s="289" t="s">
        <v>573</v>
      </c>
      <c r="H63" s="20" t="s">
        <v>32</v>
      </c>
      <c r="I63" s="289" t="s">
        <v>33</v>
      </c>
      <c r="J63" s="26">
        <v>1</v>
      </c>
      <c r="K63" s="289" t="s">
        <v>574</v>
      </c>
      <c r="L63" s="289" t="s">
        <v>35</v>
      </c>
      <c r="M63" s="289" t="s">
        <v>575</v>
      </c>
      <c r="N63" s="20" t="s">
        <v>37</v>
      </c>
      <c r="O63" s="289" t="s">
        <v>576</v>
      </c>
      <c r="P63" s="20" t="s">
        <v>32</v>
      </c>
      <c r="Q63" s="20" t="s">
        <v>32</v>
      </c>
      <c r="R63" s="20" t="s">
        <v>91</v>
      </c>
      <c r="S63" s="20" t="s">
        <v>577</v>
      </c>
      <c r="T63" s="20" t="s">
        <v>578</v>
      </c>
      <c r="U63" s="20" t="s">
        <v>182</v>
      </c>
      <c r="V63" s="289" t="s">
        <v>579</v>
      </c>
      <c r="W63" s="289" t="s">
        <v>580</v>
      </c>
      <c r="X63" s="289" t="s">
        <v>580</v>
      </c>
      <c r="Y63" s="289" t="s">
        <v>581</v>
      </c>
      <c r="Z63" s="333">
        <f t="shared" si="0"/>
        <v>1</v>
      </c>
      <c r="AA63" s="322"/>
      <c r="AB63" s="322"/>
      <c r="AC63" s="322"/>
      <c r="AD63" s="322"/>
      <c r="AE63" s="322"/>
      <c r="AF63" s="322"/>
      <c r="AG63" s="322"/>
      <c r="AH63" s="333">
        <f t="shared" si="1"/>
        <v>1</v>
      </c>
      <c r="AI63" s="322"/>
      <c r="AJ63" s="322"/>
      <c r="AK63" s="322"/>
      <c r="AL63" s="322"/>
      <c r="AM63" s="322"/>
      <c r="AN63" s="322"/>
      <c r="AO63" s="322"/>
      <c r="AP63" s="333">
        <f t="shared" si="2"/>
        <v>1</v>
      </c>
      <c r="AQ63" s="322">
        <v>7</v>
      </c>
      <c r="AR63" s="322">
        <v>7</v>
      </c>
      <c r="AS63" s="380">
        <f t="shared" si="47"/>
        <v>1</v>
      </c>
      <c r="AT63" s="322" t="s">
        <v>650</v>
      </c>
      <c r="AU63" s="322" t="s">
        <v>21</v>
      </c>
      <c r="AV63" s="322" t="s">
        <v>1173</v>
      </c>
      <c r="AW63" s="322"/>
      <c r="AX63" s="457"/>
      <c r="AY63" s="142">
        <f t="shared" ref="AY63:AY68" si="48">AS63</f>
        <v>1</v>
      </c>
      <c r="AZ63" s="148" t="s">
        <v>21</v>
      </c>
      <c r="BA63" s="333">
        <f t="shared" si="39"/>
        <v>1</v>
      </c>
      <c r="BB63" s="322"/>
      <c r="BC63" s="322"/>
      <c r="BD63" s="322"/>
      <c r="BE63" s="322"/>
      <c r="BF63" s="322"/>
      <c r="BG63" s="322"/>
      <c r="BH63" s="322"/>
      <c r="BI63" s="333">
        <f t="shared" si="40"/>
        <v>1</v>
      </c>
      <c r="BJ63" s="322"/>
      <c r="BK63" s="322"/>
      <c r="BL63" s="322"/>
      <c r="BM63" s="322"/>
      <c r="BN63" s="322"/>
      <c r="BO63" s="322"/>
      <c r="BP63" s="322"/>
      <c r="BQ63" s="333">
        <f t="shared" si="41"/>
        <v>1</v>
      </c>
      <c r="BR63" s="322"/>
      <c r="BS63" s="322"/>
      <c r="BT63" s="322">
        <v>0</v>
      </c>
      <c r="BU63" s="322"/>
      <c r="BV63" s="322" t="s">
        <v>649</v>
      </c>
      <c r="BW63" s="322"/>
      <c r="BX63" s="322" t="s">
        <v>1004</v>
      </c>
      <c r="BY63" s="322"/>
      <c r="BZ63" s="152">
        <f t="shared" ref="BZ63:BZ68" si="49">BT63</f>
        <v>0</v>
      </c>
      <c r="CA63" s="162" t="str">
        <f t="shared" ref="CA63:CA68" si="50">BV63</f>
        <v>No aplica</v>
      </c>
      <c r="CB63" s="171">
        <v>1</v>
      </c>
      <c r="CC63" s="148">
        <v>1</v>
      </c>
      <c r="CD63" s="148">
        <v>1</v>
      </c>
      <c r="CE63" s="171">
        <v>1</v>
      </c>
      <c r="CF63" s="148"/>
      <c r="CG63" s="148"/>
      <c r="CH63" s="148"/>
      <c r="CI63" s="148"/>
      <c r="CJ63" s="171">
        <v>1</v>
      </c>
      <c r="CK63" s="148">
        <v>2</v>
      </c>
      <c r="CL63" s="148">
        <v>2</v>
      </c>
      <c r="CM63" s="171">
        <v>1</v>
      </c>
      <c r="CN63" s="148"/>
      <c r="CO63" s="148"/>
      <c r="CP63" s="148"/>
      <c r="CQ63" s="148"/>
      <c r="CR63" s="171">
        <v>1</v>
      </c>
      <c r="CS63" s="148">
        <v>1</v>
      </c>
      <c r="CT63" s="148">
        <v>1</v>
      </c>
      <c r="CU63" s="171">
        <v>1</v>
      </c>
      <c r="CV63" s="148"/>
      <c r="CW63" s="148"/>
      <c r="CX63" s="148" t="s">
        <v>841</v>
      </c>
      <c r="CY63" s="148"/>
      <c r="CZ63" s="132"/>
      <c r="DA63" s="142">
        <f t="shared" ref="DA63:DA68" si="51">CU63</f>
        <v>1</v>
      </c>
      <c r="DB63" s="133" t="s">
        <v>21</v>
      </c>
      <c r="DC63" s="47"/>
      <c r="DD63" s="48"/>
      <c r="DE63" s="48"/>
      <c r="DF63" s="47"/>
      <c r="DG63" s="49"/>
      <c r="DH63" s="50"/>
      <c r="DI63" s="62"/>
      <c r="DJ63" s="62"/>
      <c r="DK63" s="47"/>
      <c r="DL63" s="48"/>
      <c r="DM63" s="48"/>
      <c r="DN63" s="47"/>
      <c r="DO63" s="49"/>
      <c r="DP63" s="50"/>
      <c r="DQ63" s="62"/>
      <c r="DR63" s="62"/>
      <c r="DS63" s="47">
        <v>1</v>
      </c>
      <c r="DT63" s="48">
        <v>1</v>
      </c>
      <c r="DU63" s="48">
        <v>1</v>
      </c>
      <c r="DV63" s="47">
        <v>1</v>
      </c>
      <c r="DW63" s="49" t="s">
        <v>650</v>
      </c>
      <c r="DX63" s="50" t="s">
        <v>21</v>
      </c>
      <c r="DY63" s="394" t="s">
        <v>779</v>
      </c>
      <c r="DZ63" s="62"/>
      <c r="EA63" s="132"/>
      <c r="EB63" s="142">
        <f t="shared" ref="EB63:EB68" si="52">DV63</f>
        <v>1</v>
      </c>
      <c r="EC63" s="411" t="str">
        <f t="shared" ref="EC63:EC68" si="53">DX63</f>
        <v>EXCELENTE</v>
      </c>
    </row>
    <row r="64" spans="1:133" ht="165" x14ac:dyDescent="0.25">
      <c r="A64" s="11">
        <v>57</v>
      </c>
      <c r="B64" s="12" t="s">
        <v>26</v>
      </c>
      <c r="C64" s="289" t="s">
        <v>570</v>
      </c>
      <c r="D64" s="170" t="s">
        <v>571</v>
      </c>
      <c r="E64" s="19" t="s">
        <v>29</v>
      </c>
      <c r="F64" s="20" t="s">
        <v>582</v>
      </c>
      <c r="G64" s="289" t="s">
        <v>573</v>
      </c>
      <c r="H64" s="20" t="s">
        <v>32</v>
      </c>
      <c r="I64" s="289" t="s">
        <v>33</v>
      </c>
      <c r="J64" s="26">
        <v>1</v>
      </c>
      <c r="K64" s="289" t="s">
        <v>574</v>
      </c>
      <c r="L64" s="289" t="s">
        <v>35</v>
      </c>
      <c r="M64" s="289" t="s">
        <v>583</v>
      </c>
      <c r="N64" s="20" t="s">
        <v>37</v>
      </c>
      <c r="O64" s="289" t="s">
        <v>576</v>
      </c>
      <c r="P64" s="20" t="s">
        <v>32</v>
      </c>
      <c r="Q64" s="20" t="s">
        <v>32</v>
      </c>
      <c r="R64" s="20" t="s">
        <v>584</v>
      </c>
      <c r="S64" s="289" t="s">
        <v>585</v>
      </c>
      <c r="T64" s="289" t="s">
        <v>586</v>
      </c>
      <c r="U64" s="20" t="s">
        <v>182</v>
      </c>
      <c r="V64" s="289" t="s">
        <v>579</v>
      </c>
      <c r="W64" s="289" t="s">
        <v>580</v>
      </c>
      <c r="X64" s="289" t="s">
        <v>580</v>
      </c>
      <c r="Y64" s="289" t="s">
        <v>581</v>
      </c>
      <c r="Z64" s="333">
        <f t="shared" si="0"/>
        <v>1</v>
      </c>
      <c r="AA64" s="322"/>
      <c r="AB64" s="322"/>
      <c r="AC64" s="322"/>
      <c r="AD64" s="322"/>
      <c r="AE64" s="322"/>
      <c r="AF64" s="322"/>
      <c r="AG64" s="322"/>
      <c r="AH64" s="333">
        <f t="shared" si="1"/>
        <v>1</v>
      </c>
      <c r="AI64" s="322"/>
      <c r="AJ64" s="322"/>
      <c r="AK64" s="322"/>
      <c r="AL64" s="322"/>
      <c r="AM64" s="322"/>
      <c r="AN64" s="322"/>
      <c r="AO64" s="322"/>
      <c r="AP64" s="333">
        <f t="shared" si="2"/>
        <v>1</v>
      </c>
      <c r="AQ64" s="289">
        <v>2917</v>
      </c>
      <c r="AR64" s="289">
        <v>2947</v>
      </c>
      <c r="AS64" s="380">
        <f>+AQ64/AR64</f>
        <v>0.98982015609093998</v>
      </c>
      <c r="AT64" s="322" t="s">
        <v>650</v>
      </c>
      <c r="AU64" s="322" t="s">
        <v>21</v>
      </c>
      <c r="AV64" s="289" t="s">
        <v>1174</v>
      </c>
      <c r="AW64" s="322"/>
      <c r="AX64" s="457"/>
      <c r="AY64" s="142">
        <f t="shared" si="48"/>
        <v>0.98982015609093998</v>
      </c>
      <c r="AZ64" s="148" t="s">
        <v>21</v>
      </c>
      <c r="BA64" s="333">
        <f t="shared" si="39"/>
        <v>1</v>
      </c>
      <c r="BB64" s="322"/>
      <c r="BC64" s="322"/>
      <c r="BD64" s="322"/>
      <c r="BE64" s="322"/>
      <c r="BF64" s="322"/>
      <c r="BG64" s="322"/>
      <c r="BH64" s="322"/>
      <c r="BI64" s="333">
        <f t="shared" si="40"/>
        <v>1</v>
      </c>
      <c r="BJ64" s="322"/>
      <c r="BK64" s="322"/>
      <c r="BL64" s="322"/>
      <c r="BM64" s="322"/>
      <c r="BN64" s="322"/>
      <c r="BO64" s="322"/>
      <c r="BP64" s="322"/>
      <c r="BQ64" s="333">
        <f t="shared" si="41"/>
        <v>1</v>
      </c>
      <c r="BR64" s="322"/>
      <c r="BS64" s="322"/>
      <c r="BT64" s="322">
        <v>0</v>
      </c>
      <c r="BU64" s="322"/>
      <c r="BV64" s="322" t="s">
        <v>649</v>
      </c>
      <c r="BW64" s="322"/>
      <c r="BX64" s="322" t="s">
        <v>1004</v>
      </c>
      <c r="BY64" s="322"/>
      <c r="BZ64" s="152">
        <f t="shared" si="49"/>
        <v>0</v>
      </c>
      <c r="CA64" s="162" t="str">
        <f t="shared" si="50"/>
        <v>No aplica</v>
      </c>
      <c r="CB64" s="171">
        <v>1</v>
      </c>
      <c r="CC64" s="148">
        <v>277</v>
      </c>
      <c r="CD64" s="148">
        <v>277</v>
      </c>
      <c r="CE64" s="171">
        <v>1</v>
      </c>
      <c r="CF64" s="148"/>
      <c r="CG64" s="148"/>
      <c r="CH64" s="148"/>
      <c r="CI64" s="148"/>
      <c r="CJ64" s="171">
        <v>1</v>
      </c>
      <c r="CK64" s="148">
        <v>110</v>
      </c>
      <c r="CL64" s="148">
        <v>110</v>
      </c>
      <c r="CM64" s="171">
        <v>1</v>
      </c>
      <c r="CN64" s="148"/>
      <c r="CO64" s="148"/>
      <c r="CP64" s="148"/>
      <c r="CQ64" s="148"/>
      <c r="CR64" s="171">
        <v>1</v>
      </c>
      <c r="CS64" s="148">
        <f>11+110+277</f>
        <v>398</v>
      </c>
      <c r="CT64" s="148">
        <f>40+110+277</f>
        <v>427</v>
      </c>
      <c r="CU64" s="180">
        <f>CS64/CT64</f>
        <v>0.9320843091334895</v>
      </c>
      <c r="CV64" s="148" t="s">
        <v>646</v>
      </c>
      <c r="CW64" s="148" t="s">
        <v>20</v>
      </c>
      <c r="CX64" s="148" t="s">
        <v>842</v>
      </c>
      <c r="CY64" s="148"/>
      <c r="CZ64" s="132"/>
      <c r="DA64" s="142">
        <f t="shared" si="51"/>
        <v>0.9320843091334895</v>
      </c>
      <c r="DB64" s="133" t="str">
        <f>CW64</f>
        <v>BUENO</v>
      </c>
      <c r="DC64" s="47"/>
      <c r="DD64" s="48"/>
      <c r="DE64" s="48"/>
      <c r="DF64" s="47"/>
      <c r="DG64" s="49"/>
      <c r="DH64" s="50"/>
      <c r="DI64" s="62"/>
      <c r="DJ64" s="62"/>
      <c r="DK64" s="47"/>
      <c r="DL64" s="48"/>
      <c r="DM64" s="48"/>
      <c r="DN64" s="47"/>
      <c r="DO64" s="49"/>
      <c r="DP64" s="50"/>
      <c r="DQ64" s="62"/>
      <c r="DR64" s="62"/>
      <c r="DS64" s="47">
        <v>1</v>
      </c>
      <c r="DT64" s="48">
        <v>531</v>
      </c>
      <c r="DU64" s="48">
        <v>531</v>
      </c>
      <c r="DV64" s="47">
        <v>1</v>
      </c>
      <c r="DW64" s="49" t="s">
        <v>650</v>
      </c>
      <c r="DX64" s="50" t="s">
        <v>21</v>
      </c>
      <c r="DY64" s="126" t="s">
        <v>780</v>
      </c>
      <c r="DZ64" s="62"/>
      <c r="EA64" s="132"/>
      <c r="EB64" s="142">
        <f t="shared" si="52"/>
        <v>1</v>
      </c>
      <c r="EC64" s="411" t="str">
        <f t="shared" si="53"/>
        <v>EXCELENTE</v>
      </c>
    </row>
    <row r="65" spans="1:133" ht="150" x14ac:dyDescent="0.25">
      <c r="A65" s="11">
        <v>58</v>
      </c>
      <c r="B65" s="12" t="s">
        <v>26</v>
      </c>
      <c r="C65" s="289" t="s">
        <v>570</v>
      </c>
      <c r="D65" s="170" t="s">
        <v>571</v>
      </c>
      <c r="E65" s="19" t="s">
        <v>29</v>
      </c>
      <c r="F65" s="20" t="s">
        <v>587</v>
      </c>
      <c r="G65" s="289" t="s">
        <v>588</v>
      </c>
      <c r="H65" s="289" t="s">
        <v>32</v>
      </c>
      <c r="I65" s="289" t="s">
        <v>33</v>
      </c>
      <c r="J65" s="26">
        <v>0.8</v>
      </c>
      <c r="K65" s="289" t="s">
        <v>589</v>
      </c>
      <c r="L65" s="289" t="s">
        <v>590</v>
      </c>
      <c r="M65" s="289" t="s">
        <v>591</v>
      </c>
      <c r="N65" s="20" t="s">
        <v>37</v>
      </c>
      <c r="O65" s="289" t="s">
        <v>592</v>
      </c>
      <c r="P65" s="289" t="s">
        <v>32</v>
      </c>
      <c r="Q65" s="289" t="s">
        <v>32</v>
      </c>
      <c r="R65" s="20" t="s">
        <v>593</v>
      </c>
      <c r="S65" s="289" t="s">
        <v>594</v>
      </c>
      <c r="T65" s="289" t="s">
        <v>595</v>
      </c>
      <c r="U65" s="20" t="s">
        <v>182</v>
      </c>
      <c r="V65" s="289" t="s">
        <v>596</v>
      </c>
      <c r="W65" s="289" t="s">
        <v>597</v>
      </c>
      <c r="X65" s="289" t="s">
        <v>597</v>
      </c>
      <c r="Y65" s="289" t="s">
        <v>598</v>
      </c>
      <c r="Z65" s="333">
        <f t="shared" si="0"/>
        <v>0.8</v>
      </c>
      <c r="AA65" s="322"/>
      <c r="AB65" s="322"/>
      <c r="AC65" s="322"/>
      <c r="AD65" s="322"/>
      <c r="AE65" s="322"/>
      <c r="AF65" s="322"/>
      <c r="AG65" s="322"/>
      <c r="AH65" s="333">
        <f t="shared" si="1"/>
        <v>0.8</v>
      </c>
      <c r="AI65" s="322"/>
      <c r="AJ65" s="322"/>
      <c r="AK65" s="322"/>
      <c r="AL65" s="322"/>
      <c r="AM65" s="322"/>
      <c r="AN65" s="322"/>
      <c r="AO65" s="322"/>
      <c r="AP65" s="333">
        <f t="shared" si="2"/>
        <v>0.8</v>
      </c>
      <c r="AQ65" s="322">
        <v>36</v>
      </c>
      <c r="AR65" s="322">
        <v>36</v>
      </c>
      <c r="AS65" s="380">
        <f>AQ65/AR65</f>
        <v>1</v>
      </c>
      <c r="AT65" s="322" t="s">
        <v>650</v>
      </c>
      <c r="AU65" s="322" t="s">
        <v>21</v>
      </c>
      <c r="AV65" s="322" t="s">
        <v>1175</v>
      </c>
      <c r="AW65" s="322"/>
      <c r="AX65" s="457"/>
      <c r="AY65" s="142">
        <f t="shared" si="48"/>
        <v>1</v>
      </c>
      <c r="AZ65" s="148" t="s">
        <v>21</v>
      </c>
      <c r="BA65" s="333">
        <f t="shared" si="39"/>
        <v>0.8</v>
      </c>
      <c r="BB65" s="322"/>
      <c r="BC65" s="322"/>
      <c r="BD65" s="322"/>
      <c r="BE65" s="322"/>
      <c r="BF65" s="322"/>
      <c r="BG65" s="322"/>
      <c r="BH65" s="322"/>
      <c r="BI65" s="333">
        <f t="shared" si="40"/>
        <v>0.8</v>
      </c>
      <c r="BJ65" s="322"/>
      <c r="BK65" s="322"/>
      <c r="BL65" s="322"/>
      <c r="BM65" s="322"/>
      <c r="BN65" s="322"/>
      <c r="BO65" s="322"/>
      <c r="BP65" s="322"/>
      <c r="BQ65" s="333">
        <f t="shared" si="41"/>
        <v>0.8</v>
      </c>
      <c r="BR65" s="322">
        <v>71</v>
      </c>
      <c r="BS65" s="322">
        <v>75</v>
      </c>
      <c r="BT65" s="395">
        <f>BR65/BS65</f>
        <v>0.94666666666666666</v>
      </c>
      <c r="BU65" s="322" t="s">
        <v>650</v>
      </c>
      <c r="BV65" s="322" t="s">
        <v>20</v>
      </c>
      <c r="BW65" s="322" t="s">
        <v>1005</v>
      </c>
      <c r="BX65" s="322"/>
      <c r="BY65" s="322"/>
      <c r="BZ65" s="152">
        <f t="shared" si="49"/>
        <v>0.94666666666666666</v>
      </c>
      <c r="CA65" s="162" t="str">
        <f t="shared" si="50"/>
        <v>BUENO</v>
      </c>
      <c r="CB65" s="171">
        <v>0.8</v>
      </c>
      <c r="CC65" s="148">
        <v>39</v>
      </c>
      <c r="CD65" s="148">
        <v>39</v>
      </c>
      <c r="CE65" s="171">
        <v>1</v>
      </c>
      <c r="CF65" s="148" t="s">
        <v>650</v>
      </c>
      <c r="CG65" s="148" t="s">
        <v>21</v>
      </c>
      <c r="CH65" s="148" t="s">
        <v>843</v>
      </c>
      <c r="CI65" s="148" t="s">
        <v>844</v>
      </c>
      <c r="CJ65" s="171">
        <v>0.8</v>
      </c>
      <c r="CK65" s="148">
        <v>43</v>
      </c>
      <c r="CL65" s="148">
        <v>43</v>
      </c>
      <c r="CM65" s="171">
        <v>1</v>
      </c>
      <c r="CN65" s="148" t="s">
        <v>650</v>
      </c>
      <c r="CO65" s="148" t="s">
        <v>674</v>
      </c>
      <c r="CP65" s="148" t="s">
        <v>845</v>
      </c>
      <c r="CQ65" s="148"/>
      <c r="CR65" s="148">
        <v>80</v>
      </c>
      <c r="CS65" s="148">
        <v>14</v>
      </c>
      <c r="CT65" s="148">
        <v>14</v>
      </c>
      <c r="CU65" s="171">
        <v>1</v>
      </c>
      <c r="CV65" s="148" t="s">
        <v>650</v>
      </c>
      <c r="CW65" s="148" t="s">
        <v>674</v>
      </c>
      <c r="CX65" s="148" t="s">
        <v>846</v>
      </c>
      <c r="CY65" s="148"/>
      <c r="CZ65" s="132"/>
      <c r="DA65" s="142">
        <f t="shared" si="51"/>
        <v>1</v>
      </c>
      <c r="DB65" s="133" t="str">
        <f>CW65</f>
        <v>Excelente</v>
      </c>
      <c r="DC65" s="47"/>
      <c r="DD65" s="48"/>
      <c r="DE65" s="48"/>
      <c r="DF65" s="47"/>
      <c r="DG65" s="49"/>
      <c r="DH65" s="50"/>
      <c r="DI65" s="62"/>
      <c r="DJ65" s="62"/>
      <c r="DK65" s="47"/>
      <c r="DL65" s="48"/>
      <c r="DM65" s="48"/>
      <c r="DN65" s="47"/>
      <c r="DO65" s="49"/>
      <c r="DP65" s="50"/>
      <c r="DQ65" s="62"/>
      <c r="DR65" s="62"/>
      <c r="DS65" s="47">
        <v>0.8</v>
      </c>
      <c r="DT65" s="48">
        <v>114</v>
      </c>
      <c r="DU65" s="48">
        <v>124</v>
      </c>
      <c r="DV65" s="47">
        <f>DT65/DU65</f>
        <v>0.91935483870967738</v>
      </c>
      <c r="DW65" s="49" t="s">
        <v>650</v>
      </c>
      <c r="DX65" s="50" t="s">
        <v>20</v>
      </c>
      <c r="DY65" s="394" t="s">
        <v>781</v>
      </c>
      <c r="DZ65" s="62"/>
      <c r="EA65" s="132"/>
      <c r="EB65" s="142">
        <f t="shared" si="52"/>
        <v>0.91935483870967738</v>
      </c>
      <c r="EC65" s="411" t="str">
        <f t="shared" si="53"/>
        <v>BUENO</v>
      </c>
    </row>
    <row r="66" spans="1:133" ht="105" x14ac:dyDescent="0.25">
      <c r="A66" s="11">
        <v>59</v>
      </c>
      <c r="B66" s="33" t="s">
        <v>199</v>
      </c>
      <c r="C66" s="289" t="s">
        <v>570</v>
      </c>
      <c r="D66" s="170" t="s">
        <v>571</v>
      </c>
      <c r="E66" s="19" t="s">
        <v>29</v>
      </c>
      <c r="F66" s="20" t="s">
        <v>599</v>
      </c>
      <c r="G66" s="289" t="s">
        <v>600</v>
      </c>
      <c r="H66" s="289" t="s">
        <v>32</v>
      </c>
      <c r="I66" s="289" t="s">
        <v>33</v>
      </c>
      <c r="J66" s="26">
        <v>0.8</v>
      </c>
      <c r="K66" s="20" t="s">
        <v>589</v>
      </c>
      <c r="L66" s="289" t="s">
        <v>35</v>
      </c>
      <c r="M66" s="289" t="s">
        <v>601</v>
      </c>
      <c r="N66" s="20" t="s">
        <v>37</v>
      </c>
      <c r="O66" s="20" t="s">
        <v>602</v>
      </c>
      <c r="P66" s="289" t="s">
        <v>32</v>
      </c>
      <c r="Q66" s="289" t="s">
        <v>32</v>
      </c>
      <c r="R66" s="20" t="s">
        <v>593</v>
      </c>
      <c r="S66" s="289" t="s">
        <v>594</v>
      </c>
      <c r="T66" s="289" t="s">
        <v>603</v>
      </c>
      <c r="U66" s="20" t="s">
        <v>182</v>
      </c>
      <c r="V66" s="289" t="s">
        <v>596</v>
      </c>
      <c r="W66" s="289" t="s">
        <v>597</v>
      </c>
      <c r="X66" s="289" t="s">
        <v>597</v>
      </c>
      <c r="Y66" s="289" t="s">
        <v>598</v>
      </c>
      <c r="Z66" s="333">
        <f t="shared" si="0"/>
        <v>0.8</v>
      </c>
      <c r="AA66" s="322"/>
      <c r="AB66" s="322"/>
      <c r="AC66" s="322"/>
      <c r="AD66" s="322"/>
      <c r="AE66" s="322"/>
      <c r="AF66" s="322"/>
      <c r="AG66" s="322"/>
      <c r="AH66" s="333">
        <f t="shared" si="1"/>
        <v>0.8</v>
      </c>
      <c r="AI66" s="322"/>
      <c r="AJ66" s="322"/>
      <c r="AK66" s="322"/>
      <c r="AL66" s="322"/>
      <c r="AM66" s="322"/>
      <c r="AN66" s="322"/>
      <c r="AO66" s="322"/>
      <c r="AP66" s="333">
        <f t="shared" si="2"/>
        <v>0.8</v>
      </c>
      <c r="AQ66" s="322">
        <v>6</v>
      </c>
      <c r="AR66" s="322">
        <v>7</v>
      </c>
      <c r="AS66" s="380">
        <f>AQ66/AR66</f>
        <v>0.8571428571428571</v>
      </c>
      <c r="AT66" s="322" t="s">
        <v>659</v>
      </c>
      <c r="AU66" s="322" t="s">
        <v>20</v>
      </c>
      <c r="AV66" s="322" t="s">
        <v>1176</v>
      </c>
      <c r="AW66" s="322"/>
      <c r="AX66" s="457"/>
      <c r="AY66" s="142">
        <f t="shared" si="48"/>
        <v>0.8571428571428571</v>
      </c>
      <c r="AZ66" s="148" t="s">
        <v>20</v>
      </c>
      <c r="BA66" s="333">
        <f t="shared" si="39"/>
        <v>0.8</v>
      </c>
      <c r="BB66" s="322"/>
      <c r="BC66" s="322"/>
      <c r="BD66" s="322"/>
      <c r="BE66" s="322"/>
      <c r="BF66" s="322"/>
      <c r="BG66" s="322"/>
      <c r="BH66" s="322"/>
      <c r="BI66" s="333">
        <f t="shared" si="40"/>
        <v>0.8</v>
      </c>
      <c r="BJ66" s="322"/>
      <c r="BK66" s="322"/>
      <c r="BL66" s="322"/>
      <c r="BM66" s="322"/>
      <c r="BN66" s="322"/>
      <c r="BO66" s="322"/>
      <c r="BP66" s="322"/>
      <c r="BQ66" s="333">
        <f t="shared" si="41"/>
        <v>0.8</v>
      </c>
      <c r="BR66" s="322">
        <v>23</v>
      </c>
      <c r="BS66" s="322">
        <v>23</v>
      </c>
      <c r="BT66" s="395">
        <f>BR66/BS66</f>
        <v>1</v>
      </c>
      <c r="BU66" s="322" t="s">
        <v>650</v>
      </c>
      <c r="BV66" s="322" t="s">
        <v>21</v>
      </c>
      <c r="BW66" s="322" t="s">
        <v>1006</v>
      </c>
      <c r="BX66" s="322"/>
      <c r="BY66" s="322"/>
      <c r="BZ66" s="152">
        <f t="shared" si="49"/>
        <v>1</v>
      </c>
      <c r="CA66" s="162" t="str">
        <f t="shared" si="50"/>
        <v>EXCELENTE</v>
      </c>
      <c r="CB66" s="171">
        <v>0.8</v>
      </c>
      <c r="CC66" s="148">
        <v>3</v>
      </c>
      <c r="CD66" s="148">
        <v>3</v>
      </c>
      <c r="CE66" s="171">
        <v>1</v>
      </c>
      <c r="CF66" s="148" t="s">
        <v>650</v>
      </c>
      <c r="CG66" s="148" t="s">
        <v>21</v>
      </c>
      <c r="CH66" s="148" t="s">
        <v>847</v>
      </c>
      <c r="CI66" s="148" t="s">
        <v>844</v>
      </c>
      <c r="CJ66" s="171">
        <v>0.8</v>
      </c>
      <c r="CK66" s="148">
        <v>6</v>
      </c>
      <c r="CL66" s="148">
        <v>6</v>
      </c>
      <c r="CM66" s="171">
        <v>1</v>
      </c>
      <c r="CN66" s="148" t="s">
        <v>650</v>
      </c>
      <c r="CO66" s="148" t="s">
        <v>674</v>
      </c>
      <c r="CP66" s="148" t="s">
        <v>848</v>
      </c>
      <c r="CQ66" s="148"/>
      <c r="CR66" s="148">
        <v>80</v>
      </c>
      <c r="CS66" s="148">
        <v>8</v>
      </c>
      <c r="CT66" s="148">
        <v>8</v>
      </c>
      <c r="CU66" s="171">
        <v>1</v>
      </c>
      <c r="CV66" s="148" t="s">
        <v>650</v>
      </c>
      <c r="CW66" s="148" t="s">
        <v>674</v>
      </c>
      <c r="CX66" s="148" t="s">
        <v>849</v>
      </c>
      <c r="CY66" s="148"/>
      <c r="CZ66" s="132"/>
      <c r="DA66" s="142">
        <f t="shared" si="51"/>
        <v>1</v>
      </c>
      <c r="DB66" s="133" t="str">
        <f>CW66</f>
        <v>Excelente</v>
      </c>
      <c r="DC66" s="47"/>
      <c r="DD66" s="48"/>
      <c r="DE66" s="48"/>
      <c r="DF66" s="47"/>
      <c r="DG66" s="49"/>
      <c r="DH66" s="50"/>
      <c r="DI66" s="62"/>
      <c r="DJ66" s="62"/>
      <c r="DK66" s="47"/>
      <c r="DL66" s="48"/>
      <c r="DM66" s="48"/>
      <c r="DN66" s="47"/>
      <c r="DO66" s="49"/>
      <c r="DP66" s="50"/>
      <c r="DQ66" s="62"/>
      <c r="DR66" s="62"/>
      <c r="DS66" s="47">
        <v>0.8</v>
      </c>
      <c r="DT66" s="48">
        <v>5</v>
      </c>
      <c r="DU66" s="48">
        <v>5</v>
      </c>
      <c r="DV66" s="47">
        <v>1</v>
      </c>
      <c r="DW66" s="49" t="s">
        <v>650</v>
      </c>
      <c r="DX66" s="50" t="s">
        <v>21</v>
      </c>
      <c r="DY66" s="394" t="s">
        <v>782</v>
      </c>
      <c r="DZ66" s="62"/>
      <c r="EA66" s="132"/>
      <c r="EB66" s="142">
        <f t="shared" si="52"/>
        <v>1</v>
      </c>
      <c r="EC66" s="411" t="str">
        <f t="shared" si="53"/>
        <v>EXCELENTE</v>
      </c>
    </row>
    <row r="67" spans="1:133" ht="135" x14ac:dyDescent="0.25">
      <c r="A67" s="11">
        <v>60</v>
      </c>
      <c r="B67" s="12" t="s">
        <v>26</v>
      </c>
      <c r="C67" s="289" t="s">
        <v>570</v>
      </c>
      <c r="D67" s="170" t="s">
        <v>571</v>
      </c>
      <c r="E67" s="19" t="s">
        <v>29</v>
      </c>
      <c r="F67" s="20" t="s">
        <v>604</v>
      </c>
      <c r="G67" s="20" t="s">
        <v>605</v>
      </c>
      <c r="H67" s="289" t="s">
        <v>32</v>
      </c>
      <c r="I67" s="289" t="s">
        <v>33</v>
      </c>
      <c r="J67" s="26">
        <v>0.04</v>
      </c>
      <c r="K67" s="20" t="s">
        <v>606</v>
      </c>
      <c r="L67" s="289" t="s">
        <v>590</v>
      </c>
      <c r="M67" s="20" t="s">
        <v>607</v>
      </c>
      <c r="N67" s="20" t="s">
        <v>37</v>
      </c>
      <c r="O67" s="289" t="s">
        <v>608</v>
      </c>
      <c r="P67" s="289" t="s">
        <v>32</v>
      </c>
      <c r="Q67" s="289" t="s">
        <v>32</v>
      </c>
      <c r="R67" s="20" t="s">
        <v>609</v>
      </c>
      <c r="S67" s="289" t="s">
        <v>610</v>
      </c>
      <c r="T67" s="289" t="s">
        <v>611</v>
      </c>
      <c r="U67" s="289" t="s">
        <v>612</v>
      </c>
      <c r="V67" s="289" t="s">
        <v>613</v>
      </c>
      <c r="W67" s="289" t="s">
        <v>614</v>
      </c>
      <c r="X67" s="289" t="s">
        <v>614</v>
      </c>
      <c r="Y67" s="289" t="s">
        <v>598</v>
      </c>
      <c r="Z67" s="333">
        <f t="shared" si="0"/>
        <v>0.04</v>
      </c>
      <c r="AA67" s="322"/>
      <c r="AB67" s="322"/>
      <c r="AC67" s="322"/>
      <c r="AD67" s="322"/>
      <c r="AE67" s="322"/>
      <c r="AF67" s="322"/>
      <c r="AG67" s="322"/>
      <c r="AH67" s="333">
        <f t="shared" si="1"/>
        <v>0.04</v>
      </c>
      <c r="AI67" s="322"/>
      <c r="AJ67" s="322"/>
      <c r="AK67" s="322"/>
      <c r="AL67" s="322"/>
      <c r="AM67" s="322"/>
      <c r="AN67" s="322"/>
      <c r="AO67" s="322"/>
      <c r="AP67" s="333">
        <f t="shared" si="2"/>
        <v>0.04</v>
      </c>
      <c r="AQ67" s="322">
        <v>8</v>
      </c>
      <c r="AR67" s="322">
        <v>642</v>
      </c>
      <c r="AS67" s="396">
        <f t="shared" ref="AS67:AS68" si="54">+AQ67/AR67</f>
        <v>1.2461059190031152E-2</v>
      </c>
      <c r="AT67" s="322" t="s">
        <v>646</v>
      </c>
      <c r="AU67" s="322" t="s">
        <v>674</v>
      </c>
      <c r="AV67" s="322" t="s">
        <v>1177</v>
      </c>
      <c r="AW67" s="322"/>
      <c r="AX67" s="457"/>
      <c r="AY67" s="142">
        <f t="shared" si="48"/>
        <v>1.2461059190031152E-2</v>
      </c>
      <c r="AZ67" s="148" t="s">
        <v>21</v>
      </c>
      <c r="BA67" s="333">
        <f t="shared" si="39"/>
        <v>0.04</v>
      </c>
      <c r="BB67" s="322"/>
      <c r="BC67" s="322"/>
      <c r="BD67" s="322"/>
      <c r="BE67" s="322"/>
      <c r="BF67" s="322"/>
      <c r="BG67" s="322"/>
      <c r="BH67" s="322"/>
      <c r="BI67" s="333">
        <f t="shared" si="40"/>
        <v>0.04</v>
      </c>
      <c r="BJ67" s="322"/>
      <c r="BK67" s="322"/>
      <c r="BL67" s="322"/>
      <c r="BM67" s="322"/>
      <c r="BN67" s="322"/>
      <c r="BO67" s="322"/>
      <c r="BP67" s="322"/>
      <c r="BQ67" s="333">
        <f t="shared" si="41"/>
        <v>0.04</v>
      </c>
      <c r="BR67" s="322">
        <v>8</v>
      </c>
      <c r="BS67" s="322">
        <v>642</v>
      </c>
      <c r="BT67" s="396">
        <v>1.2461059190031152E-2</v>
      </c>
      <c r="BU67" s="322" t="s">
        <v>646</v>
      </c>
      <c r="BV67" s="322" t="s">
        <v>21</v>
      </c>
      <c r="BW67" s="322" t="s">
        <v>1007</v>
      </c>
      <c r="BX67" s="322" t="s">
        <v>844</v>
      </c>
      <c r="BY67" s="322"/>
      <c r="BZ67" s="399">
        <f t="shared" si="49"/>
        <v>1.2461059190031152E-2</v>
      </c>
      <c r="CA67" s="162" t="str">
        <f t="shared" si="50"/>
        <v>EXCELENTE</v>
      </c>
      <c r="CB67" s="171"/>
      <c r="CC67" s="148"/>
      <c r="CD67" s="148"/>
      <c r="CE67" s="183"/>
      <c r="CF67" s="148"/>
      <c r="CG67" s="148"/>
      <c r="CH67" s="148"/>
      <c r="CI67" s="148"/>
      <c r="CJ67" s="148"/>
      <c r="CK67" s="148"/>
      <c r="CL67" s="148"/>
      <c r="CM67" s="148"/>
      <c r="CN67" s="148"/>
      <c r="CO67" s="148"/>
      <c r="CP67" s="148"/>
      <c r="CQ67" s="148"/>
      <c r="CR67" s="171">
        <v>0.04</v>
      </c>
      <c r="CS67" s="148">
        <v>10</v>
      </c>
      <c r="CT67" s="148">
        <v>642</v>
      </c>
      <c r="CU67" s="183">
        <v>1.6E-2</v>
      </c>
      <c r="CV67" s="148"/>
      <c r="CW67" s="148"/>
      <c r="CX67" s="148" t="s">
        <v>850</v>
      </c>
      <c r="CY67" s="148" t="s">
        <v>844</v>
      </c>
      <c r="CZ67" s="132"/>
      <c r="DA67" s="142">
        <f t="shared" si="51"/>
        <v>1.6E-2</v>
      </c>
      <c r="DB67" s="133" t="s">
        <v>21</v>
      </c>
      <c r="DC67" s="47"/>
      <c r="DD67" s="48"/>
      <c r="DE67" s="48"/>
      <c r="DF67" s="47"/>
      <c r="DG67" s="49"/>
      <c r="DH67" s="50"/>
      <c r="DI67" s="62"/>
      <c r="DJ67" s="62"/>
      <c r="DK67" s="47"/>
      <c r="DL67" s="48"/>
      <c r="DM67" s="48"/>
      <c r="DN67" s="47"/>
      <c r="DO67" s="49"/>
      <c r="DP67" s="50"/>
      <c r="DQ67" s="62"/>
      <c r="DR67" s="62"/>
      <c r="DS67" s="47">
        <v>0.04</v>
      </c>
      <c r="DT67" s="48">
        <v>10</v>
      </c>
      <c r="DU67" s="48">
        <v>643</v>
      </c>
      <c r="DV67" s="67">
        <f>DT67/DU67</f>
        <v>1.5552099533437015E-2</v>
      </c>
      <c r="DW67" s="49" t="s">
        <v>650</v>
      </c>
      <c r="DX67" s="50" t="s">
        <v>21</v>
      </c>
      <c r="DY67" s="394" t="s">
        <v>783</v>
      </c>
      <c r="DZ67" s="62"/>
      <c r="EA67" s="132"/>
      <c r="EB67" s="142">
        <f t="shared" si="52"/>
        <v>1.5552099533437015E-2</v>
      </c>
      <c r="EC67" s="411" t="str">
        <f t="shared" si="53"/>
        <v>EXCELENTE</v>
      </c>
    </row>
    <row r="68" spans="1:133" ht="135" x14ac:dyDescent="0.25">
      <c r="A68" s="11">
        <v>61</v>
      </c>
      <c r="B68" s="12" t="s">
        <v>26</v>
      </c>
      <c r="C68" s="289" t="s">
        <v>570</v>
      </c>
      <c r="D68" s="170" t="s">
        <v>571</v>
      </c>
      <c r="E68" s="19" t="s">
        <v>29</v>
      </c>
      <c r="F68" s="20" t="s">
        <v>615</v>
      </c>
      <c r="G68" s="20" t="s">
        <v>616</v>
      </c>
      <c r="H68" s="289" t="s">
        <v>32</v>
      </c>
      <c r="I68" s="289" t="s">
        <v>33</v>
      </c>
      <c r="J68" s="26">
        <v>0.04</v>
      </c>
      <c r="K68" s="20" t="s">
        <v>606</v>
      </c>
      <c r="L68" s="289" t="s">
        <v>590</v>
      </c>
      <c r="M68" s="20" t="s">
        <v>617</v>
      </c>
      <c r="N68" s="20" t="s">
        <v>37</v>
      </c>
      <c r="O68" s="289" t="s">
        <v>618</v>
      </c>
      <c r="P68" s="289" t="s">
        <v>32</v>
      </c>
      <c r="Q68" s="289" t="s">
        <v>32</v>
      </c>
      <c r="R68" s="20" t="s">
        <v>609</v>
      </c>
      <c r="S68" s="289" t="s">
        <v>610</v>
      </c>
      <c r="T68" s="289" t="s">
        <v>619</v>
      </c>
      <c r="U68" s="289" t="s">
        <v>620</v>
      </c>
      <c r="V68" s="289" t="s">
        <v>613</v>
      </c>
      <c r="W68" s="289" t="s">
        <v>614</v>
      </c>
      <c r="X68" s="289" t="s">
        <v>614</v>
      </c>
      <c r="Y68" s="289" t="s">
        <v>598</v>
      </c>
      <c r="Z68" s="333">
        <f t="shared" si="0"/>
        <v>0.04</v>
      </c>
      <c r="AA68" s="322"/>
      <c r="AB68" s="322"/>
      <c r="AC68" s="322"/>
      <c r="AD68" s="322"/>
      <c r="AE68" s="322"/>
      <c r="AF68" s="322"/>
      <c r="AG68" s="322"/>
      <c r="AH68" s="333">
        <f t="shared" si="1"/>
        <v>0.04</v>
      </c>
      <c r="AI68" s="322"/>
      <c r="AJ68" s="322"/>
      <c r="AK68" s="322"/>
      <c r="AL68" s="322"/>
      <c r="AM68" s="322"/>
      <c r="AN68" s="322"/>
      <c r="AO68" s="322"/>
      <c r="AP68" s="333">
        <f t="shared" si="2"/>
        <v>0.04</v>
      </c>
      <c r="AQ68" s="322">
        <v>5464</v>
      </c>
      <c r="AR68" s="322">
        <v>231120</v>
      </c>
      <c r="AS68" s="396">
        <f t="shared" si="54"/>
        <v>2.3641398407753547E-2</v>
      </c>
      <c r="AT68" s="322" t="s">
        <v>646</v>
      </c>
      <c r="AU68" s="322" t="s">
        <v>674</v>
      </c>
      <c r="AV68" s="322" t="s">
        <v>1178</v>
      </c>
      <c r="AW68" s="322"/>
      <c r="AX68" s="457"/>
      <c r="AY68" s="142">
        <f t="shared" si="48"/>
        <v>2.3641398407753547E-2</v>
      </c>
      <c r="AZ68" s="148" t="s">
        <v>21</v>
      </c>
      <c r="BA68" s="333">
        <f t="shared" si="39"/>
        <v>0.04</v>
      </c>
      <c r="BB68" s="322"/>
      <c r="BC68" s="322"/>
      <c r="BD68" s="322"/>
      <c r="BE68" s="322"/>
      <c r="BF68" s="322"/>
      <c r="BG68" s="322"/>
      <c r="BH68" s="322"/>
      <c r="BI68" s="333">
        <f t="shared" si="40"/>
        <v>0.04</v>
      </c>
      <c r="BJ68" s="322"/>
      <c r="BK68" s="322"/>
      <c r="BL68" s="322"/>
      <c r="BM68" s="322"/>
      <c r="BN68" s="322"/>
      <c r="BO68" s="322"/>
      <c r="BP68" s="322"/>
      <c r="BQ68" s="333">
        <f t="shared" si="41"/>
        <v>0.04</v>
      </c>
      <c r="BR68" s="322">
        <v>7952</v>
      </c>
      <c r="BS68" s="322">
        <v>231120</v>
      </c>
      <c r="BT68" s="397">
        <f>BR68/BS68</f>
        <v>3.440636898580824E-2</v>
      </c>
      <c r="BU68" s="322" t="s">
        <v>646</v>
      </c>
      <c r="BV68" s="322" t="s">
        <v>21</v>
      </c>
      <c r="BW68" s="322" t="s">
        <v>1008</v>
      </c>
      <c r="BX68" s="322" t="s">
        <v>844</v>
      </c>
      <c r="BY68" s="322"/>
      <c r="BZ68" s="152">
        <f t="shared" si="49"/>
        <v>3.440636898580824E-2</v>
      </c>
      <c r="CA68" s="162" t="str">
        <f t="shared" si="50"/>
        <v>EXCELENTE</v>
      </c>
      <c r="CB68" s="171"/>
      <c r="CC68" s="148"/>
      <c r="CD68" s="148"/>
      <c r="CE68" s="183"/>
      <c r="CF68" s="148"/>
      <c r="CG68" s="148"/>
      <c r="CH68" s="148"/>
      <c r="CI68" s="148"/>
      <c r="CJ68" s="148"/>
      <c r="CK68" s="148"/>
      <c r="CL68" s="148"/>
      <c r="CM68" s="148"/>
      <c r="CN68" s="148"/>
      <c r="CO68" s="148"/>
      <c r="CP68" s="148"/>
      <c r="CQ68" s="148"/>
      <c r="CR68" s="171">
        <v>0.04</v>
      </c>
      <c r="CS68" s="148">
        <v>8320</v>
      </c>
      <c r="CT68" s="148">
        <v>231120</v>
      </c>
      <c r="CU68" s="183">
        <f>CS68/CT68</f>
        <v>3.5998615437867774E-2</v>
      </c>
      <c r="CV68" s="148"/>
      <c r="CW68" s="148"/>
      <c r="CX68" s="148" t="s">
        <v>851</v>
      </c>
      <c r="CY68" s="148" t="s">
        <v>844</v>
      </c>
      <c r="CZ68" s="132"/>
      <c r="DA68" s="142">
        <f t="shared" si="51"/>
        <v>3.5998615437867774E-2</v>
      </c>
      <c r="DB68" s="133" t="s">
        <v>20</v>
      </c>
      <c r="DC68" s="47"/>
      <c r="DD68" s="48"/>
      <c r="DE68" s="48"/>
      <c r="DF68" s="47"/>
      <c r="DG68" s="49"/>
      <c r="DH68" s="50"/>
      <c r="DI68" s="62"/>
      <c r="DJ68" s="62"/>
      <c r="DK68" s="47"/>
      <c r="DL68" s="48"/>
      <c r="DM68" s="48"/>
      <c r="DN68" s="47"/>
      <c r="DO68" s="49"/>
      <c r="DP68" s="50"/>
      <c r="DQ68" s="62"/>
      <c r="DR68" s="62"/>
      <c r="DS68" s="47">
        <v>0.04</v>
      </c>
      <c r="DT68" s="48">
        <v>7728</v>
      </c>
      <c r="DU68" s="48">
        <v>231480</v>
      </c>
      <c r="DV68" s="92">
        <f>DT68/DU68</f>
        <v>3.3385173665111456E-2</v>
      </c>
      <c r="DW68" s="49" t="s">
        <v>650</v>
      </c>
      <c r="DX68" s="50" t="s">
        <v>21</v>
      </c>
      <c r="DY68" s="127" t="s">
        <v>784</v>
      </c>
      <c r="DZ68" s="62"/>
      <c r="EA68" s="132"/>
      <c r="EB68" s="142">
        <f t="shared" si="52"/>
        <v>3.3385173665111456E-2</v>
      </c>
      <c r="EC68" s="411" t="str">
        <f t="shared" si="53"/>
        <v>EXCELENTE</v>
      </c>
    </row>
  </sheetData>
  <protectedRanges>
    <protectedRange password="DE36" sqref="DF51" name="Rango7_1"/>
    <protectedRange password="DE36" sqref="DN51" name="Rango7_1_1"/>
    <protectedRange password="DE36" sqref="DV51" name="Rango7_1_2"/>
    <protectedRange password="DE36" sqref="DF52" name="Rango7_1_3"/>
    <protectedRange password="DE36" sqref="DN52" name="Rango7_1_4"/>
    <protectedRange password="DE36" sqref="DV52" name="Rango7_1_5"/>
    <protectedRange password="DE36" sqref="CS47:CU47" name="Rango7_1_7_1"/>
    <protectedRange sqref="CS47:CU47" name="CUARTO TRIMESTRE_6_1_1"/>
    <protectedRange password="DE36" sqref="CX47" name="Rango7_1_8_1"/>
    <protectedRange sqref="CX47" name="CUARTO TRIMESTRE_6_2_1"/>
    <protectedRange password="DE36" sqref="CS48:CU48" name="Rango7_1_7_2"/>
    <protectedRange sqref="CS48:CU48" name="CUARTO TRIMESTRE_6_1_2"/>
    <protectedRange password="DE36" sqref="CX48" name="Rango7_1_8_2"/>
    <protectedRange sqref="CX48" name="CUARTO TRIMESTRE_6_2_2"/>
    <protectedRange password="DE36" sqref="CC51:CE52" name="Rango7_1_6_1"/>
    <protectedRange sqref="CC52 CC51:CD51" name="CUARTO TRIMESTRE_6_3"/>
    <protectedRange password="DE36" sqref="CH51:CH52" name="Rango7_1_11_1"/>
    <protectedRange sqref="CH51:CH52" name="CUARTO TRIMESTRE_6_5_1"/>
    <protectedRange password="DE36" sqref="CK51:CM52" name="Rango7_1_12_1"/>
    <protectedRange sqref="CK51:CL51 CK52" name="CUARTO TRIMESTRE_6_6_1"/>
    <protectedRange password="DE36" sqref="CP51:CP52" name="Rango7_1_13_1"/>
    <protectedRange sqref="CP51:CP52" name="CUARTO TRIMESTRE_6_7_1"/>
    <protectedRange password="DE36" sqref="CS51:CU52" name="Rango7_1_14_1"/>
    <protectedRange sqref="CS51:CU51 CS52 CU52" name="CUARTO TRIMESTRE_6_8_1"/>
    <protectedRange password="DE36" sqref="CX51:CX52" name="Rango7_1_17_1"/>
    <protectedRange sqref="CX51:CX52" name="CUARTO TRIMESTRE_6_11_1"/>
    <protectedRange password="DE36" sqref="CS49:CU49" name="Rango7_1_7_3"/>
    <protectedRange sqref="CS49:CU49" name="CUARTO TRIMESTRE_6_1_3"/>
    <protectedRange password="DE36" sqref="CX49" name="Rango7_1_8_3"/>
    <protectedRange sqref="CX49" name="CUARTO TRIMESTRE_6_2_3"/>
    <protectedRange password="DE36" sqref="CS50:CU50" name="Rango7_1_7_4"/>
    <protectedRange sqref="CS50:CU50" name="CUARTO TRIMESTRE_6_1_4"/>
    <protectedRange password="DE36" sqref="CX50" name="Rango7_1_8_4"/>
    <protectedRange sqref="CX50" name="CUARTO TRIMESTRE_6_2_4"/>
    <protectedRange password="DE36" sqref="BW49:BW50 BR49:BT50" name="Rango7_1_7"/>
    <protectedRange sqref="BW49:BW50 BR49:BT50" name="CUARTO TRIMESTRE_6_1"/>
    <protectedRange password="DE36" sqref="BB51" name="Rango7_1_6"/>
    <protectedRange sqref="BB51" name="CUARTO TRIMESTRE_6"/>
    <protectedRange password="DE36" sqref="BC51" name="Rango7_1_11"/>
    <protectedRange sqref="BC51" name="CUARTO TRIMESTRE_6_6"/>
    <protectedRange password="DE36" sqref="BD51" name="Rango7_1_12"/>
    <protectedRange sqref="BD51" name="CUARTO TRIMESTRE_6_7"/>
    <protectedRange password="DE36" sqref="BG51" name="Rango7_1_13"/>
    <protectedRange sqref="BG51" name="CUARTO TRIMESTRE_6_8"/>
    <protectedRange password="DE36" sqref="BJ51:BL51" name="Rango7_1_18"/>
    <protectedRange sqref="BJ51:BL51" name="CUARTO TRIMESTRE_6_13"/>
    <protectedRange password="DE36" sqref="BO51" name="Rango7_1_20"/>
    <protectedRange sqref="BO51" name="CUARTO TRIMESTRE_6_15"/>
    <protectedRange password="DE36" sqref="BW51 BR51:BT51" name="Rango7_1_7_5"/>
    <protectedRange sqref="BW51 BR51:BT51" name="CUARTO TRIMESTRE_6_1_5"/>
    <protectedRange password="DE36" sqref="BB52:BD52" name="Rango7_1_15"/>
    <protectedRange sqref="BB52 BD52" name="CUARTO TRIMESTRE_6_10"/>
    <protectedRange password="DE36" sqref="BG52" name="Rango7_1_16"/>
    <protectedRange sqref="BG52" name="CUARTO TRIMESTRE_6_11"/>
    <protectedRange password="DE36" sqref="BJ52:BL52" name="Rango7_1_18_1"/>
    <protectedRange sqref="BJ52 BL52" name="CUARTO TRIMESTRE_6_13_1"/>
    <protectedRange password="DE36" sqref="BO52" name="Rango7_1_20_1"/>
    <protectedRange sqref="BO52" name="CUARTO TRIMESTRE_6_15_1"/>
    <protectedRange password="DE36" sqref="BW52 BR52:BT52" name="Rango7_1_7_6"/>
    <protectedRange sqref="BR52 BW52 BT52" name="CUARTO TRIMESTRE_6_1_6"/>
    <protectedRange password="DE36" sqref="AA51:AC51" name="Rango7_1_9"/>
    <protectedRange sqref="AA51:AC51" name="CUARTO TRIMESTRE_6_4"/>
    <protectedRange password="DE36" sqref="AF51" name="Rango7_1_10"/>
    <protectedRange sqref="AF51" name="CUARTO TRIMESTRE_6_5"/>
    <protectedRange password="DE36" sqref="AA52:AC52" name="Rango7_1_11_2"/>
    <protectedRange sqref="AA52 AC52" name="CUARTO TRIMESTRE_6_6_2"/>
    <protectedRange password="DE36" sqref="AF52" name="Rango7_1_12_2"/>
    <protectedRange sqref="AF52" name="CUARTO TRIMESTRE_6_7_2"/>
    <protectedRange password="DE36" sqref="AN51:AN52 AI51:AK52" name="Rango7_1_16_1"/>
    <protectedRange sqref="AI52 AK52 AI51:AK51 AN51:AN52" name="CUARTO TRIMESTRE_6_11_2"/>
    <protectedRange password="DE36" sqref="AV51:AV52 AQ51:AS52" name="Rango7_1_18_2"/>
    <protectedRange sqref="AQ52 AS52 AQ51:AS51 AV51:AV52" name="CUARTO TRIMESTRE_6_13_2"/>
    <protectedRange password="DE36" sqref="AQ49:AS49" name="Rango7_1_6_2"/>
    <protectedRange sqref="AQ49:AS49" name="CUARTO TRIMESTRE_6_2"/>
    <protectedRange password="DE36" sqref="AQ50:AS50" name="Rango7_1_7_7"/>
    <protectedRange sqref="AQ50:AS50" name="CUARTO TRIMESTRE_6_1_7"/>
  </protectedRanges>
  <mergeCells count="15">
    <mergeCell ref="DS6:DZ6"/>
    <mergeCell ref="R6:U6"/>
    <mergeCell ref="V6:Y6"/>
    <mergeCell ref="B6:Q6"/>
    <mergeCell ref="DC6:DJ6"/>
    <mergeCell ref="DK6:DR6"/>
    <mergeCell ref="CB6:CI6"/>
    <mergeCell ref="CJ6:CQ6"/>
    <mergeCell ref="CR6:CY6"/>
    <mergeCell ref="BA6:BH6"/>
    <mergeCell ref="BI6:BP6"/>
    <mergeCell ref="BQ6:BX6"/>
    <mergeCell ref="Z6:AG6"/>
    <mergeCell ref="AH6:AO6"/>
    <mergeCell ref="AP6:AW6"/>
  </mergeCells>
  <pageMargins left="0.70866141732283472" right="0.70866141732283472" top="0.74803149606299213" bottom="0.74803149606299213" header="0.31496062992125984" footer="0.31496062992125984"/>
  <pageSetup scale="60" orientation="landscape" r:id="rId1"/>
  <drawing r:id="rId2"/>
  <legacyDrawing r:id="rId3"/>
  <tableParts count="1">
    <tablePart r:id="rId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EE160"/>
  <sheetViews>
    <sheetView topLeftCell="A13" zoomScale="115" zoomScaleNormal="115" workbookViewId="0">
      <selection activeCell="A96" sqref="A96"/>
    </sheetView>
  </sheetViews>
  <sheetFormatPr baseColWidth="10" defaultRowHeight="15" x14ac:dyDescent="0.25"/>
  <cols>
    <col min="1" max="1" width="36.5" customWidth="1"/>
    <col min="2" max="2" width="21.125" customWidth="1"/>
    <col min="3" max="3" width="9.375" customWidth="1"/>
    <col min="4" max="4" width="10.75" customWidth="1"/>
    <col min="5" max="5" width="5.625" customWidth="1"/>
    <col min="6" max="6" width="8" customWidth="1"/>
    <col min="7" max="7" width="10.75" customWidth="1"/>
    <col min="9" max="9" width="10.625" customWidth="1"/>
    <col min="10" max="10" width="9.5" customWidth="1"/>
  </cols>
  <sheetData>
    <row r="3" spans="1:7" x14ac:dyDescent="0.25">
      <c r="A3" s="435" t="s">
        <v>1203</v>
      </c>
      <c r="B3" s="435" t="s">
        <v>791</v>
      </c>
      <c r="C3" s="436"/>
      <c r="D3" s="436"/>
      <c r="E3" s="436"/>
      <c r="F3" s="436"/>
      <c r="G3" s="436"/>
    </row>
    <row r="4" spans="1:7" x14ac:dyDescent="0.25">
      <c r="A4" s="450" t="s">
        <v>792</v>
      </c>
      <c r="B4" s="436" t="s">
        <v>21</v>
      </c>
      <c r="C4" s="436" t="s">
        <v>20</v>
      </c>
      <c r="D4" s="436" t="s">
        <v>19</v>
      </c>
      <c r="E4" s="436" t="s">
        <v>18</v>
      </c>
      <c r="F4" s="436" t="s">
        <v>649</v>
      </c>
      <c r="G4" s="452" t="s">
        <v>789</v>
      </c>
    </row>
    <row r="5" spans="1:7" x14ac:dyDescent="0.25">
      <c r="A5" s="451" t="s">
        <v>29</v>
      </c>
      <c r="B5" s="448">
        <v>38</v>
      </c>
      <c r="C5" s="141">
        <v>6</v>
      </c>
      <c r="D5" s="141">
        <v>1</v>
      </c>
      <c r="E5" s="141">
        <v>1</v>
      </c>
      <c r="F5" s="141">
        <v>2</v>
      </c>
      <c r="G5" s="445">
        <v>48</v>
      </c>
    </row>
    <row r="6" spans="1:7" x14ac:dyDescent="0.25">
      <c r="A6" s="452" t="s">
        <v>71</v>
      </c>
      <c r="B6" s="448">
        <v>5</v>
      </c>
      <c r="C6" s="141">
        <v>4</v>
      </c>
      <c r="D6" s="141">
        <v>2</v>
      </c>
      <c r="E6" s="141">
        <v>2</v>
      </c>
      <c r="F6" s="141"/>
      <c r="G6" s="445">
        <v>13</v>
      </c>
    </row>
    <row r="7" spans="1:7" x14ac:dyDescent="0.25">
      <c r="A7" s="453" t="s">
        <v>789</v>
      </c>
      <c r="B7" s="449">
        <v>43</v>
      </c>
      <c r="C7" s="446">
        <v>10</v>
      </c>
      <c r="D7" s="446">
        <v>3</v>
      </c>
      <c r="E7" s="446">
        <v>3</v>
      </c>
      <c r="F7" s="446">
        <v>2</v>
      </c>
      <c r="G7" s="447">
        <v>61</v>
      </c>
    </row>
    <row r="11" spans="1:7" x14ac:dyDescent="0.25">
      <c r="A11" s="290" t="s">
        <v>1203</v>
      </c>
      <c r="B11" s="290" t="s">
        <v>791</v>
      </c>
    </row>
    <row r="12" spans="1:7" x14ac:dyDescent="0.25">
      <c r="A12" s="420" t="s">
        <v>792</v>
      </c>
      <c r="B12" s="288" t="s">
        <v>21</v>
      </c>
      <c r="C12" s="288" t="s">
        <v>20</v>
      </c>
      <c r="D12" s="288" t="s">
        <v>19</v>
      </c>
      <c r="E12" s="288" t="s">
        <v>18</v>
      </c>
      <c r="F12" s="288" t="s">
        <v>649</v>
      </c>
      <c r="G12" s="419" t="s">
        <v>789</v>
      </c>
    </row>
    <row r="13" spans="1:7" x14ac:dyDescent="0.25">
      <c r="A13" s="419" t="s">
        <v>29</v>
      </c>
      <c r="B13" s="419">
        <v>0.79166666666666663</v>
      </c>
      <c r="C13" s="419">
        <v>0.125</v>
      </c>
      <c r="D13" s="419">
        <v>2.0833333333333332E-2</v>
      </c>
      <c r="E13" s="419">
        <v>2.0833333333333332E-2</v>
      </c>
      <c r="F13" s="419">
        <v>4.1666666666666664E-2</v>
      </c>
      <c r="G13" s="419">
        <v>1</v>
      </c>
    </row>
    <row r="14" spans="1:7" x14ac:dyDescent="0.25">
      <c r="A14" s="419" t="s">
        <v>71</v>
      </c>
      <c r="B14" s="419">
        <v>0.38461538461538464</v>
      </c>
      <c r="C14" s="419">
        <v>0.30769230769230771</v>
      </c>
      <c r="D14" s="419">
        <v>0.15384615384615385</v>
      </c>
      <c r="E14" s="419">
        <v>0.15384615384615385</v>
      </c>
      <c r="F14" s="419">
        <v>0</v>
      </c>
      <c r="G14" s="419">
        <v>1</v>
      </c>
    </row>
    <row r="15" spans="1:7" x14ac:dyDescent="0.25">
      <c r="A15" s="419" t="s">
        <v>789</v>
      </c>
      <c r="B15" s="419">
        <v>0.70491803278688525</v>
      </c>
      <c r="C15" s="419">
        <v>0.16393442622950818</v>
      </c>
      <c r="D15" s="419">
        <v>4.9180327868852458E-2</v>
      </c>
      <c r="E15" s="419">
        <v>4.9180327868852458E-2</v>
      </c>
      <c r="F15" s="419">
        <v>3.2786885245901641E-2</v>
      </c>
      <c r="G15" s="419">
        <v>1</v>
      </c>
    </row>
    <row r="16" spans="1:7" s="288" customFormat="1" x14ac:dyDescent="0.25">
      <c r="A16" s="414"/>
      <c r="B16" s="415"/>
      <c r="C16" s="415"/>
      <c r="D16" s="415"/>
      <c r="E16" s="415"/>
      <c r="F16" s="415"/>
      <c r="G16" s="415"/>
    </row>
    <row r="17" spans="1:7" s="288" customFormat="1" x14ac:dyDescent="0.25">
      <c r="A17" s="414"/>
      <c r="B17" s="415"/>
      <c r="C17" s="415"/>
      <c r="D17" s="415"/>
      <c r="E17" s="415"/>
      <c r="F17" s="415"/>
      <c r="G17" s="415"/>
    </row>
    <row r="18" spans="1:7" s="288" customFormat="1" x14ac:dyDescent="0.25">
      <c r="A18" s="414"/>
      <c r="B18" s="415"/>
      <c r="C18" s="415"/>
      <c r="D18" s="415"/>
      <c r="E18" s="415"/>
      <c r="F18" s="415"/>
      <c r="G18" s="415"/>
    </row>
    <row r="19" spans="1:7" s="288" customFormat="1" x14ac:dyDescent="0.25">
      <c r="A19" s="414"/>
      <c r="B19" s="415"/>
      <c r="C19" s="415"/>
      <c r="D19" s="415"/>
      <c r="E19" s="415"/>
      <c r="F19" s="415"/>
      <c r="G19" s="415"/>
    </row>
    <row r="20" spans="1:7" s="288" customFormat="1" x14ac:dyDescent="0.25">
      <c r="A20" s="414"/>
      <c r="B20" s="415"/>
      <c r="C20" s="415"/>
      <c r="D20" s="415"/>
      <c r="E20" s="415"/>
      <c r="F20" s="415"/>
      <c r="G20" s="415"/>
    </row>
    <row r="21" spans="1:7" s="288" customFormat="1" x14ac:dyDescent="0.25">
      <c r="A21" s="414"/>
      <c r="B21" s="415"/>
      <c r="C21" s="415"/>
      <c r="D21" s="415"/>
      <c r="E21" s="415"/>
      <c r="F21" s="415"/>
      <c r="G21" s="415"/>
    </row>
    <row r="22" spans="1:7" s="288" customFormat="1" x14ac:dyDescent="0.25">
      <c r="A22" s="290" t="s">
        <v>1203</v>
      </c>
      <c r="B22" s="420" t="s">
        <v>791</v>
      </c>
      <c r="C22"/>
      <c r="D22"/>
      <c r="E22"/>
      <c r="F22"/>
      <c r="G22"/>
    </row>
    <row r="23" spans="1:7" s="288" customFormat="1" x14ac:dyDescent="0.25">
      <c r="A23" s="290" t="s">
        <v>792</v>
      </c>
      <c r="B23" s="419" t="s">
        <v>29</v>
      </c>
      <c r="C23" s="419" t="s">
        <v>71</v>
      </c>
      <c r="D23" s="419" t="s">
        <v>789</v>
      </c>
      <c r="E23"/>
      <c r="F23"/>
      <c r="G23"/>
    </row>
    <row r="24" spans="1:7" s="288" customFormat="1" x14ac:dyDescent="0.25">
      <c r="A24" s="414" t="s">
        <v>21</v>
      </c>
      <c r="B24" s="419">
        <v>0.79166666666666663</v>
      </c>
      <c r="C24" s="419">
        <v>0.38461538461538464</v>
      </c>
      <c r="D24" s="419">
        <v>0.70491803278688525</v>
      </c>
      <c r="E24"/>
      <c r="F24"/>
      <c r="G24"/>
    </row>
    <row r="25" spans="1:7" s="288" customFormat="1" x14ac:dyDescent="0.25">
      <c r="A25" s="414" t="s">
        <v>20</v>
      </c>
      <c r="B25" s="419">
        <v>0.125</v>
      </c>
      <c r="C25" s="419">
        <v>0.30769230769230771</v>
      </c>
      <c r="D25" s="419">
        <v>0.16393442622950818</v>
      </c>
      <c r="E25"/>
      <c r="F25"/>
      <c r="G25"/>
    </row>
    <row r="26" spans="1:7" s="288" customFormat="1" x14ac:dyDescent="0.25">
      <c r="A26" s="414" t="s">
        <v>19</v>
      </c>
      <c r="B26" s="419">
        <v>2.0833333333333332E-2</v>
      </c>
      <c r="C26" s="419">
        <v>0.15384615384615385</v>
      </c>
      <c r="D26" s="419">
        <v>4.9180327868852458E-2</v>
      </c>
      <c r="E26"/>
      <c r="F26"/>
      <c r="G26"/>
    </row>
    <row r="27" spans="1:7" s="288" customFormat="1" x14ac:dyDescent="0.25">
      <c r="A27" s="414" t="s">
        <v>18</v>
      </c>
      <c r="B27" s="419">
        <v>2.0833333333333332E-2</v>
      </c>
      <c r="C27" s="419">
        <v>0.15384615384615385</v>
      </c>
      <c r="D27" s="419">
        <v>4.9180327868852458E-2</v>
      </c>
      <c r="E27" s="415"/>
      <c r="F27" s="415"/>
      <c r="G27" s="415"/>
    </row>
    <row r="28" spans="1:7" s="288" customFormat="1" x14ac:dyDescent="0.25">
      <c r="A28" s="414" t="s">
        <v>649</v>
      </c>
      <c r="B28" s="419">
        <v>4.1666666666666664E-2</v>
      </c>
      <c r="C28" s="419">
        <v>0</v>
      </c>
      <c r="D28" s="419">
        <v>3.2786885245901641E-2</v>
      </c>
      <c r="E28" s="415"/>
      <c r="F28" s="415"/>
      <c r="G28" s="415"/>
    </row>
    <row r="29" spans="1:7" s="288" customFormat="1" x14ac:dyDescent="0.25">
      <c r="A29" s="419" t="s">
        <v>789</v>
      </c>
      <c r="B29" s="419">
        <v>1</v>
      </c>
      <c r="C29" s="419">
        <v>1</v>
      </c>
      <c r="D29" s="419">
        <v>1</v>
      </c>
      <c r="E29" s="415"/>
      <c r="F29" s="415"/>
      <c r="G29" s="415"/>
    </row>
    <row r="30" spans="1:7" s="288" customFormat="1" x14ac:dyDescent="0.25">
      <c r="A30"/>
      <c r="B30"/>
      <c r="C30" s="415"/>
      <c r="D30" s="415"/>
      <c r="E30" s="415"/>
      <c r="F30" s="415"/>
      <c r="G30" s="415"/>
    </row>
    <row r="31" spans="1:7" s="288" customFormat="1" x14ac:dyDescent="0.25">
      <c r="A31"/>
      <c r="B31"/>
      <c r="C31" s="415"/>
      <c r="D31" s="415"/>
      <c r="E31" s="415"/>
      <c r="F31" s="415"/>
      <c r="G31" s="415"/>
    </row>
    <row r="32" spans="1:7" s="288" customFormat="1" x14ac:dyDescent="0.25">
      <c r="A32"/>
      <c r="B32"/>
      <c r="C32" s="415"/>
      <c r="D32" s="415"/>
      <c r="E32" s="415"/>
      <c r="F32" s="415"/>
      <c r="G32" s="415"/>
    </row>
    <row r="33" spans="1:7" s="288" customFormat="1" x14ac:dyDescent="0.25">
      <c r="A33"/>
      <c r="B33"/>
      <c r="C33" s="415"/>
      <c r="D33" s="415"/>
      <c r="E33" s="415"/>
      <c r="F33" s="415"/>
      <c r="G33" s="415"/>
    </row>
    <row r="34" spans="1:7" s="288" customFormat="1" x14ac:dyDescent="0.25">
      <c r="A34" s="426" t="s">
        <v>792</v>
      </c>
      <c r="B34" s="425" t="s">
        <v>29</v>
      </c>
      <c r="C34" s="433"/>
      <c r="D34" s="415"/>
      <c r="E34" s="415"/>
      <c r="F34" s="415"/>
      <c r="G34" s="415"/>
    </row>
    <row r="35" spans="1:7" s="288" customFormat="1" x14ac:dyDescent="0.25">
      <c r="A35" s="423" t="s">
        <v>21</v>
      </c>
      <c r="B35" s="423">
        <v>0.79166666666666663</v>
      </c>
      <c r="C35" s="434"/>
      <c r="D35" s="415"/>
      <c r="E35" s="415"/>
      <c r="F35" s="415"/>
      <c r="G35" s="415"/>
    </row>
    <row r="36" spans="1:7" s="288" customFormat="1" x14ac:dyDescent="0.25">
      <c r="A36" s="423" t="s">
        <v>20</v>
      </c>
      <c r="B36" s="423">
        <v>0.14583333333333334</v>
      </c>
      <c r="C36" s="434"/>
      <c r="D36" s="415"/>
      <c r="E36" s="415"/>
      <c r="F36" s="415"/>
      <c r="G36" s="415"/>
    </row>
    <row r="37" spans="1:7" s="288" customFormat="1" x14ac:dyDescent="0.25">
      <c r="A37" s="423" t="s">
        <v>19</v>
      </c>
      <c r="B37" s="423">
        <v>0</v>
      </c>
      <c r="C37" s="434"/>
      <c r="D37" s="415"/>
      <c r="E37" s="415"/>
      <c r="F37" s="415"/>
      <c r="G37" s="415"/>
    </row>
    <row r="38" spans="1:7" s="288" customFormat="1" x14ac:dyDescent="0.25">
      <c r="A38" s="423" t="s">
        <v>18</v>
      </c>
      <c r="B38" s="423">
        <v>2.0833333333333332E-2</v>
      </c>
      <c r="C38" s="434"/>
      <c r="D38" s="415"/>
      <c r="E38" s="415"/>
      <c r="F38" s="415"/>
      <c r="G38" s="415"/>
    </row>
    <row r="39" spans="1:7" s="288" customFormat="1" ht="15.75" thickBot="1" x14ac:dyDescent="0.3">
      <c r="A39" s="423" t="s">
        <v>649</v>
      </c>
      <c r="B39" s="423">
        <v>4.1666666666666664E-2</v>
      </c>
      <c r="C39" s="434"/>
      <c r="D39" s="415"/>
      <c r="E39" s="415"/>
      <c r="F39" s="415"/>
      <c r="G39" s="415"/>
    </row>
    <row r="40" spans="1:7" s="288" customFormat="1" ht="15.75" thickTop="1" x14ac:dyDescent="0.25">
      <c r="A40" s="424" t="s">
        <v>789</v>
      </c>
      <c r="B40" s="424">
        <v>1</v>
      </c>
      <c r="C40" s="432"/>
      <c r="D40" s="415"/>
      <c r="E40" s="415"/>
      <c r="F40" s="415"/>
      <c r="G40" s="415"/>
    </row>
    <row r="41" spans="1:7" s="288" customFormat="1" x14ac:dyDescent="0.25">
      <c r="A41" s="414"/>
      <c r="B41" s="415"/>
      <c r="C41" s="415"/>
      <c r="D41" s="415"/>
      <c r="E41" s="415"/>
      <c r="F41" s="415"/>
      <c r="G41" s="415"/>
    </row>
    <row r="42" spans="1:7" s="288" customFormat="1" x14ac:dyDescent="0.25">
      <c r="A42" s="414"/>
      <c r="B42" s="415"/>
      <c r="C42" s="415"/>
      <c r="D42" s="415"/>
      <c r="E42" s="415"/>
      <c r="F42" s="415"/>
      <c r="G42" s="415"/>
    </row>
    <row r="43" spans="1:7" s="288" customFormat="1" x14ac:dyDescent="0.25">
      <c r="A43" s="426" t="s">
        <v>792</v>
      </c>
      <c r="B43" s="425" t="s">
        <v>71</v>
      </c>
      <c r="C43" s="415"/>
      <c r="D43" s="415"/>
      <c r="E43" s="415"/>
      <c r="F43" s="415"/>
      <c r="G43" s="415"/>
    </row>
    <row r="44" spans="1:7" s="288" customFormat="1" x14ac:dyDescent="0.25">
      <c r="A44" s="423" t="s">
        <v>21</v>
      </c>
      <c r="B44" s="423">
        <v>0.38461538461538464</v>
      </c>
      <c r="C44" s="415"/>
      <c r="D44" s="415"/>
      <c r="E44" s="415"/>
      <c r="F44" s="415"/>
      <c r="G44" s="415"/>
    </row>
    <row r="45" spans="1:7" s="288" customFormat="1" x14ac:dyDescent="0.25">
      <c r="A45" s="423" t="s">
        <v>20</v>
      </c>
      <c r="B45" s="423">
        <v>0.30769230769230771</v>
      </c>
      <c r="C45" s="415"/>
      <c r="D45" s="415"/>
      <c r="E45" s="415"/>
      <c r="F45" s="415"/>
      <c r="G45" s="415"/>
    </row>
    <row r="46" spans="1:7" s="288" customFormat="1" x14ac:dyDescent="0.25">
      <c r="A46" s="423" t="s">
        <v>19</v>
      </c>
      <c r="B46" s="423">
        <v>0.15384615384615385</v>
      </c>
      <c r="C46" s="415"/>
      <c r="D46" s="415"/>
      <c r="E46" s="415"/>
      <c r="F46" s="415"/>
      <c r="G46" s="415"/>
    </row>
    <row r="47" spans="1:7" s="288" customFormat="1" x14ac:dyDescent="0.25">
      <c r="A47" s="423" t="s">
        <v>18</v>
      </c>
      <c r="B47" s="423">
        <v>0.15384615384615385</v>
      </c>
      <c r="C47" s="415"/>
      <c r="D47" s="415"/>
      <c r="E47" s="415"/>
      <c r="F47" s="415"/>
      <c r="G47" s="415"/>
    </row>
    <row r="48" spans="1:7" s="288" customFormat="1" ht="15.75" thickBot="1" x14ac:dyDescent="0.3">
      <c r="A48" s="423" t="s">
        <v>649</v>
      </c>
      <c r="B48" s="423">
        <v>0</v>
      </c>
      <c r="C48" s="415"/>
      <c r="D48" s="415"/>
      <c r="E48" s="415"/>
      <c r="F48" s="415"/>
      <c r="G48" s="415"/>
    </row>
    <row r="49" spans="1:135" s="288" customFormat="1" ht="15.75" thickTop="1" x14ac:dyDescent="0.25">
      <c r="A49" s="414"/>
      <c r="B49" s="424">
        <v>1</v>
      </c>
      <c r="C49" s="415"/>
      <c r="D49" s="415"/>
      <c r="E49" s="415"/>
      <c r="F49" s="415"/>
      <c r="G49" s="415"/>
    </row>
    <row r="50" spans="1:135" s="288" customFormat="1" x14ac:dyDescent="0.25">
      <c r="A50" s="414"/>
      <c r="B50" s="415"/>
      <c r="C50" s="415"/>
      <c r="D50" s="415"/>
      <c r="E50" s="415"/>
      <c r="F50" s="415"/>
      <c r="G50" s="415"/>
    </row>
    <row r="51" spans="1:135" s="288" customFormat="1" x14ac:dyDescent="0.25">
      <c r="A51" s="414"/>
      <c r="B51" s="415"/>
      <c r="C51" s="415"/>
      <c r="D51" s="415"/>
      <c r="E51" s="415"/>
      <c r="F51" s="415"/>
      <c r="G51" s="415"/>
    </row>
    <row r="52" spans="1:135" s="288" customFormat="1" x14ac:dyDescent="0.25">
      <c r="A52" s="414"/>
      <c r="B52" s="415"/>
      <c r="C52" s="415"/>
      <c r="D52" s="415"/>
      <c r="E52" s="415"/>
      <c r="F52" s="415"/>
      <c r="G52" s="415"/>
    </row>
    <row r="53" spans="1:135" s="288" customFormat="1" x14ac:dyDescent="0.25">
      <c r="A53" s="414"/>
      <c r="B53" s="415"/>
      <c r="C53" s="415"/>
      <c r="D53" s="415"/>
      <c r="E53" s="415"/>
      <c r="F53" s="415"/>
      <c r="G53" s="415"/>
    </row>
    <row r="54" spans="1:135" s="288" customFormat="1" ht="14.25" customHeight="1" x14ac:dyDescent="0.25">
      <c r="A54" s="414"/>
      <c r="B54" s="415"/>
      <c r="C54" s="415"/>
      <c r="D54" s="415"/>
      <c r="E54" s="415"/>
      <c r="F54" s="415"/>
      <c r="G54" s="415"/>
    </row>
    <row r="55" spans="1:135" s="288" customFormat="1" x14ac:dyDescent="0.25">
      <c r="A55" s="414"/>
      <c r="B55" s="415"/>
      <c r="C55" s="415"/>
      <c r="D55" s="415"/>
      <c r="E55" s="415"/>
      <c r="F55" s="415"/>
      <c r="G55" s="415"/>
    </row>
    <row r="59" spans="1:135" s="132" customFormat="1" x14ac:dyDescent="0.25">
      <c r="A59" s="437" t="s">
        <v>1203</v>
      </c>
      <c r="B59" s="437" t="s">
        <v>791</v>
      </c>
      <c r="C59" s="438"/>
      <c r="D59" s="438"/>
      <c r="E59" s="438"/>
      <c r="F59" s="438"/>
      <c r="G59" s="443"/>
      <c r="H59" s="438"/>
      <c r="I59" s="438"/>
      <c r="J59" s="438"/>
      <c r="K59" s="438"/>
      <c r="L59" s="438"/>
      <c r="M59" s="438"/>
      <c r="N59" s="438"/>
      <c r="O59" s="438"/>
      <c r="P59" s="438"/>
      <c r="Q59" s="438"/>
      <c r="R59" s="438"/>
      <c r="S59" s="438"/>
      <c r="T59" s="438"/>
      <c r="U59" s="438"/>
      <c r="V59" s="438"/>
      <c r="W59" s="438"/>
      <c r="X59" s="438"/>
      <c r="Y59" s="438"/>
      <c r="Z59" s="438"/>
      <c r="AA59" s="438"/>
      <c r="AB59" s="438"/>
      <c r="AC59" s="438"/>
      <c r="AD59" s="438"/>
      <c r="AE59" s="438"/>
      <c r="AF59" s="438"/>
      <c r="AG59" s="438"/>
      <c r="AH59" s="438"/>
      <c r="AI59" s="438"/>
      <c r="AJ59" s="438"/>
      <c r="AK59" s="438"/>
      <c r="AL59" s="438"/>
      <c r="AM59" s="438"/>
      <c r="AN59" s="438"/>
      <c r="AO59" s="438"/>
      <c r="AP59" s="438"/>
      <c r="AQ59" s="438"/>
      <c r="AR59" s="438"/>
      <c r="AS59" s="438"/>
      <c r="AT59" s="438"/>
      <c r="AU59" s="438"/>
      <c r="AV59" s="438"/>
      <c r="AW59" s="438"/>
      <c r="AX59" s="438"/>
      <c r="AY59" s="438"/>
      <c r="AZ59" s="438"/>
      <c r="BA59" s="438"/>
      <c r="BB59" s="438"/>
      <c r="BC59" s="438"/>
      <c r="BD59" s="438"/>
      <c r="BE59" s="438"/>
      <c r="BF59" s="438"/>
      <c r="BG59" s="438"/>
      <c r="BH59" s="438"/>
      <c r="BI59" s="438"/>
      <c r="BJ59" s="438"/>
      <c r="BK59" s="438"/>
      <c r="BL59" s="438"/>
      <c r="BM59" s="438"/>
      <c r="BN59" s="438"/>
      <c r="BO59" s="438"/>
      <c r="BP59" s="438"/>
      <c r="BQ59" s="438"/>
      <c r="BR59" s="438"/>
      <c r="BS59" s="438"/>
      <c r="BT59" s="438"/>
      <c r="BU59" s="438"/>
      <c r="BV59" s="438"/>
      <c r="BW59" s="438"/>
      <c r="BX59" s="438"/>
      <c r="BY59" s="438"/>
      <c r="BZ59" s="438"/>
      <c r="CA59" s="438"/>
      <c r="CB59" s="438"/>
      <c r="CC59" s="438"/>
      <c r="CD59" s="438"/>
      <c r="CE59" s="438"/>
      <c r="CF59" s="438"/>
      <c r="CG59" s="438"/>
      <c r="CH59" s="438"/>
      <c r="CI59" s="438"/>
      <c r="CJ59" s="438"/>
      <c r="CK59" s="438"/>
      <c r="CL59" s="438"/>
      <c r="CM59" s="438"/>
      <c r="CN59" s="438"/>
      <c r="CO59" s="438"/>
      <c r="CP59" s="438"/>
      <c r="CQ59" s="438"/>
      <c r="CR59" s="438"/>
      <c r="CS59" s="438"/>
      <c r="CT59" s="438"/>
      <c r="CU59" s="438"/>
      <c r="CV59" s="438"/>
      <c r="CW59" s="438"/>
      <c r="CX59" s="438"/>
      <c r="CY59" s="438"/>
      <c r="CZ59" s="438"/>
      <c r="DA59" s="438"/>
      <c r="DB59" s="438"/>
      <c r="DC59" s="438"/>
      <c r="DD59" s="438"/>
      <c r="DE59" s="438"/>
      <c r="DF59" s="438"/>
      <c r="DG59" s="438"/>
      <c r="DH59" s="438"/>
      <c r="DI59" s="438"/>
      <c r="DJ59" s="438"/>
      <c r="DK59" s="438"/>
      <c r="DL59" s="438"/>
      <c r="DM59" s="438"/>
      <c r="DN59" s="438"/>
      <c r="DO59" s="438"/>
      <c r="DP59" s="438"/>
      <c r="DQ59" s="438"/>
      <c r="DR59" s="438"/>
      <c r="DS59" s="438"/>
      <c r="DT59" s="438"/>
      <c r="DU59" s="438"/>
      <c r="DV59" s="438"/>
      <c r="DW59" s="438"/>
      <c r="DX59" s="438"/>
      <c r="DY59" s="438"/>
      <c r="DZ59" s="438"/>
      <c r="EA59" s="438"/>
      <c r="EB59" s="438"/>
      <c r="EC59" s="438"/>
      <c r="ED59" s="438"/>
      <c r="EE59" s="438"/>
    </row>
    <row r="60" spans="1:135" s="132" customFormat="1" x14ac:dyDescent="0.25">
      <c r="A60" s="439" t="s">
        <v>1073</v>
      </c>
      <c r="B60" s="438" t="s">
        <v>21</v>
      </c>
      <c r="C60" s="438" t="s">
        <v>20</v>
      </c>
      <c r="D60" s="438" t="s">
        <v>19</v>
      </c>
      <c r="E60" s="438" t="s">
        <v>18</v>
      </c>
      <c r="F60" s="438" t="s">
        <v>649</v>
      </c>
      <c r="G60" s="443" t="s">
        <v>789</v>
      </c>
      <c r="H60" s="438"/>
      <c r="I60" s="438"/>
      <c r="J60" s="438"/>
      <c r="K60" s="438"/>
      <c r="L60" s="438"/>
      <c r="M60" s="438"/>
      <c r="N60" s="438"/>
      <c r="O60" s="438"/>
      <c r="P60" s="438"/>
      <c r="Q60" s="438"/>
      <c r="R60" s="438"/>
      <c r="S60" s="438"/>
      <c r="T60" s="438"/>
      <c r="U60" s="438"/>
      <c r="V60" s="438"/>
      <c r="W60" s="438"/>
      <c r="X60" s="438"/>
      <c r="Y60" s="438"/>
      <c r="Z60" s="438"/>
      <c r="AA60" s="438"/>
      <c r="AB60" s="438"/>
      <c r="AC60" s="438"/>
      <c r="AD60" s="438"/>
      <c r="AE60" s="438"/>
      <c r="AF60" s="438"/>
      <c r="AG60" s="438"/>
      <c r="AH60" s="438"/>
      <c r="AI60" s="438"/>
      <c r="AJ60" s="438"/>
      <c r="AK60" s="438"/>
      <c r="AL60" s="438"/>
      <c r="AM60" s="438"/>
      <c r="AN60" s="438"/>
      <c r="AO60" s="438"/>
      <c r="AP60" s="438"/>
      <c r="AQ60" s="438"/>
      <c r="AR60" s="438"/>
      <c r="AS60" s="438"/>
      <c r="AT60" s="438"/>
      <c r="AU60" s="438"/>
      <c r="AV60" s="438"/>
      <c r="AW60" s="438"/>
      <c r="AX60" s="438"/>
      <c r="AY60" s="438"/>
      <c r="AZ60" s="438"/>
      <c r="BA60" s="438"/>
      <c r="BB60" s="438"/>
      <c r="BC60" s="438"/>
      <c r="BD60" s="438"/>
      <c r="BE60" s="438"/>
      <c r="BF60" s="438"/>
      <c r="BG60" s="438"/>
      <c r="BH60" s="438"/>
      <c r="BI60" s="438"/>
      <c r="BJ60" s="438"/>
      <c r="BK60" s="438"/>
      <c r="BL60" s="438"/>
      <c r="BM60" s="438"/>
      <c r="BN60" s="438"/>
      <c r="BO60" s="438"/>
      <c r="BP60" s="438"/>
      <c r="BQ60" s="438"/>
      <c r="BR60" s="438"/>
      <c r="BS60" s="438"/>
      <c r="BT60" s="438"/>
      <c r="BU60" s="438"/>
      <c r="BV60" s="438"/>
      <c r="BW60" s="438"/>
      <c r="BX60" s="438"/>
      <c r="BY60" s="438"/>
      <c r="BZ60" s="438"/>
      <c r="CA60" s="438"/>
      <c r="CB60" s="438"/>
      <c r="CC60" s="438"/>
      <c r="CD60" s="438"/>
      <c r="CE60" s="438"/>
      <c r="CF60" s="438"/>
      <c r="CG60" s="438"/>
      <c r="CH60" s="438"/>
      <c r="CI60" s="438"/>
      <c r="CJ60" s="438"/>
      <c r="CK60" s="438"/>
      <c r="CL60" s="438"/>
      <c r="CM60" s="438"/>
      <c r="CN60" s="438"/>
      <c r="CO60" s="438"/>
      <c r="CP60" s="438"/>
      <c r="CQ60" s="438"/>
      <c r="CR60" s="438"/>
      <c r="CS60" s="438"/>
      <c r="CT60" s="438"/>
      <c r="CU60" s="438"/>
      <c r="CV60" s="438"/>
      <c r="CW60" s="438"/>
      <c r="CX60" s="438"/>
      <c r="CY60" s="438"/>
      <c r="CZ60" s="438"/>
      <c r="DA60" s="438"/>
      <c r="DB60" s="438"/>
      <c r="DC60" s="438"/>
      <c r="DD60" s="438"/>
      <c r="DE60" s="438"/>
      <c r="DF60" s="438"/>
      <c r="DG60" s="438"/>
      <c r="DH60" s="438"/>
      <c r="DI60" s="438"/>
      <c r="DJ60" s="438"/>
      <c r="DK60" s="438"/>
      <c r="DL60" s="438"/>
      <c r="DM60" s="438"/>
      <c r="DN60" s="438"/>
      <c r="DO60" s="438"/>
      <c r="DP60" s="438"/>
      <c r="DQ60" s="438"/>
      <c r="DR60" s="438"/>
      <c r="DS60" s="438"/>
      <c r="DT60" s="438"/>
      <c r="DU60" s="438"/>
      <c r="DV60" s="438"/>
      <c r="DW60" s="438"/>
      <c r="DX60" s="438"/>
      <c r="DY60" s="438"/>
      <c r="DZ60" s="438"/>
      <c r="EA60" s="438"/>
      <c r="EB60" s="438"/>
      <c r="EC60" s="438"/>
      <c r="ED60" s="438"/>
      <c r="EE60" s="438"/>
    </row>
    <row r="61" spans="1:135" s="132" customFormat="1" ht="120" x14ac:dyDescent="0.25">
      <c r="A61" s="440" t="s">
        <v>275</v>
      </c>
      <c r="B61" s="441">
        <v>0.66666666666666663</v>
      </c>
      <c r="C61" s="441">
        <v>0.22222222222222221</v>
      </c>
      <c r="D61" s="441">
        <v>0</v>
      </c>
      <c r="E61" s="441">
        <v>0.1111111111111111</v>
      </c>
      <c r="F61" s="441">
        <v>0</v>
      </c>
      <c r="G61" s="444">
        <v>1</v>
      </c>
      <c r="H61" s="438"/>
      <c r="I61" s="438"/>
      <c r="J61" s="438"/>
      <c r="K61" s="438"/>
      <c r="L61" s="438"/>
      <c r="M61" s="438"/>
      <c r="N61" s="438"/>
      <c r="O61" s="438"/>
      <c r="P61" s="438"/>
      <c r="Q61" s="438"/>
      <c r="R61" s="438"/>
      <c r="S61" s="438"/>
      <c r="T61" s="438"/>
      <c r="U61" s="438"/>
      <c r="V61" s="438"/>
      <c r="W61" s="438"/>
      <c r="X61" s="438"/>
      <c r="Y61" s="438"/>
      <c r="Z61" s="438"/>
      <c r="AA61" s="438"/>
      <c r="AB61" s="438"/>
      <c r="AC61" s="438"/>
      <c r="AD61" s="438"/>
      <c r="AE61" s="438"/>
      <c r="AF61" s="438"/>
      <c r="AG61" s="438"/>
      <c r="AH61" s="438"/>
      <c r="AI61" s="438"/>
      <c r="AJ61" s="438"/>
      <c r="AK61" s="438"/>
      <c r="AL61" s="438"/>
      <c r="AM61" s="438"/>
      <c r="AN61" s="438"/>
      <c r="AO61" s="438"/>
      <c r="AP61" s="438"/>
      <c r="AQ61" s="438"/>
      <c r="AR61" s="438"/>
      <c r="AS61" s="438"/>
      <c r="AT61" s="438"/>
      <c r="AU61" s="438"/>
      <c r="AV61" s="438"/>
      <c r="AW61" s="438"/>
      <c r="AX61" s="438"/>
      <c r="AY61" s="438"/>
      <c r="AZ61" s="438"/>
      <c r="BA61" s="438"/>
      <c r="BB61" s="438"/>
      <c r="BC61" s="438"/>
      <c r="BD61" s="438"/>
      <c r="BE61" s="438"/>
      <c r="BF61" s="438"/>
      <c r="BG61" s="438"/>
      <c r="BH61" s="438"/>
      <c r="BI61" s="438"/>
      <c r="BJ61" s="438"/>
      <c r="BK61" s="438"/>
      <c r="BL61" s="438"/>
      <c r="BM61" s="438"/>
      <c r="BN61" s="438"/>
      <c r="BO61" s="438"/>
      <c r="BP61" s="438"/>
      <c r="BQ61" s="438"/>
      <c r="BR61" s="438"/>
      <c r="BS61" s="438"/>
      <c r="BT61" s="438"/>
      <c r="BU61" s="438"/>
      <c r="BV61" s="438"/>
      <c r="BW61" s="438"/>
      <c r="BX61" s="438"/>
      <c r="BY61" s="438"/>
      <c r="BZ61" s="438"/>
      <c r="CA61" s="438"/>
      <c r="CB61" s="438"/>
      <c r="CC61" s="438"/>
      <c r="CD61" s="438"/>
      <c r="CE61" s="438"/>
      <c r="CF61" s="438"/>
      <c r="CG61" s="438"/>
      <c r="CH61" s="438"/>
      <c r="CI61" s="438"/>
      <c r="CJ61" s="438"/>
      <c r="CK61" s="438"/>
      <c r="CL61" s="438"/>
      <c r="CM61" s="438"/>
      <c r="CN61" s="438"/>
      <c r="CO61" s="438"/>
      <c r="CP61" s="438"/>
      <c r="CQ61" s="438"/>
      <c r="CR61" s="438"/>
      <c r="CS61" s="438"/>
      <c r="CT61" s="438"/>
      <c r="CU61" s="438"/>
      <c r="CV61" s="438"/>
      <c r="CW61" s="438"/>
      <c r="CX61" s="438"/>
      <c r="CY61" s="438"/>
      <c r="CZ61" s="438"/>
      <c r="DA61" s="438"/>
      <c r="DB61" s="438"/>
      <c r="DC61" s="438"/>
      <c r="DD61" s="438"/>
      <c r="DE61" s="438"/>
      <c r="DF61" s="438"/>
      <c r="DG61" s="438"/>
      <c r="DH61" s="438"/>
      <c r="DI61" s="438"/>
      <c r="DJ61" s="438"/>
      <c r="DK61" s="438"/>
      <c r="DL61" s="438"/>
      <c r="DM61" s="438"/>
      <c r="DN61" s="438"/>
      <c r="DO61" s="438"/>
      <c r="DP61" s="438"/>
      <c r="DQ61" s="438"/>
      <c r="DR61" s="438"/>
      <c r="DS61" s="438"/>
      <c r="DT61" s="438"/>
      <c r="DU61" s="438"/>
      <c r="DV61" s="438"/>
      <c r="DW61" s="438"/>
      <c r="DX61" s="438"/>
      <c r="DY61" s="438"/>
      <c r="DZ61" s="438"/>
      <c r="EA61" s="438"/>
      <c r="EB61" s="438"/>
      <c r="EC61" s="438"/>
      <c r="ED61" s="438"/>
      <c r="EE61" s="438"/>
    </row>
    <row r="62" spans="1:135" s="132" customFormat="1" ht="90" x14ac:dyDescent="0.25">
      <c r="A62" s="440" t="s">
        <v>227</v>
      </c>
      <c r="B62" s="441">
        <v>1</v>
      </c>
      <c r="C62" s="441">
        <v>0</v>
      </c>
      <c r="D62" s="441">
        <v>0</v>
      </c>
      <c r="E62" s="441">
        <v>0</v>
      </c>
      <c r="F62" s="441">
        <v>0</v>
      </c>
      <c r="G62" s="444">
        <v>1</v>
      </c>
      <c r="H62" s="438"/>
      <c r="I62" s="438"/>
      <c r="J62" s="438"/>
      <c r="K62" s="438"/>
      <c r="L62" s="438"/>
      <c r="M62" s="438"/>
      <c r="N62" s="438"/>
      <c r="O62" s="438"/>
      <c r="P62" s="438"/>
      <c r="Q62" s="438"/>
      <c r="R62" s="438"/>
      <c r="S62" s="438"/>
      <c r="T62" s="438"/>
      <c r="U62" s="438"/>
      <c r="V62" s="438"/>
      <c r="W62" s="438"/>
      <c r="X62" s="438"/>
      <c r="Y62" s="438"/>
      <c r="Z62" s="438"/>
      <c r="AA62" s="438"/>
      <c r="AB62" s="438"/>
      <c r="AC62" s="438"/>
      <c r="AD62" s="438"/>
      <c r="AE62" s="438"/>
      <c r="AF62" s="438"/>
      <c r="AG62" s="438"/>
      <c r="AH62" s="438"/>
      <c r="AI62" s="438"/>
      <c r="AJ62" s="438"/>
      <c r="AK62" s="438"/>
      <c r="AL62" s="438"/>
      <c r="AM62" s="438"/>
      <c r="AN62" s="438"/>
      <c r="AO62" s="438"/>
      <c r="AP62" s="438"/>
      <c r="AQ62" s="438"/>
      <c r="AR62" s="438"/>
      <c r="AS62" s="438"/>
      <c r="AT62" s="438"/>
      <c r="AU62" s="438"/>
      <c r="AV62" s="438"/>
      <c r="AW62" s="438"/>
      <c r="AX62" s="438"/>
      <c r="AY62" s="438"/>
      <c r="AZ62" s="438"/>
      <c r="BA62" s="438"/>
      <c r="BB62" s="438"/>
      <c r="BC62" s="438"/>
      <c r="BD62" s="438"/>
      <c r="BE62" s="438"/>
      <c r="BF62" s="438"/>
      <c r="BG62" s="438"/>
      <c r="BH62" s="438"/>
      <c r="BI62" s="438"/>
      <c r="BJ62" s="438"/>
      <c r="BK62" s="438"/>
      <c r="BL62" s="438"/>
      <c r="BM62" s="438"/>
      <c r="BN62" s="438"/>
      <c r="BO62" s="438"/>
      <c r="BP62" s="438"/>
      <c r="BQ62" s="438"/>
      <c r="BR62" s="438"/>
      <c r="BS62" s="438"/>
      <c r="BT62" s="438"/>
      <c r="BU62" s="438"/>
      <c r="BV62" s="438"/>
      <c r="BW62" s="438"/>
      <c r="BX62" s="438"/>
      <c r="BY62" s="438"/>
      <c r="BZ62" s="438"/>
      <c r="CA62" s="438"/>
      <c r="CB62" s="438"/>
      <c r="CC62" s="438"/>
      <c r="CD62" s="438"/>
      <c r="CE62" s="438"/>
      <c r="CF62" s="438"/>
      <c r="CG62" s="438"/>
      <c r="CH62" s="438"/>
      <c r="CI62" s="438"/>
      <c r="CJ62" s="438"/>
      <c r="CK62" s="438"/>
      <c r="CL62" s="438"/>
      <c r="CM62" s="438"/>
      <c r="CN62" s="438"/>
      <c r="CO62" s="438"/>
      <c r="CP62" s="438"/>
      <c r="CQ62" s="438"/>
      <c r="CR62" s="438"/>
      <c r="CS62" s="438"/>
      <c r="CT62" s="438"/>
      <c r="CU62" s="438"/>
      <c r="CV62" s="438"/>
      <c r="CW62" s="438"/>
      <c r="CX62" s="438"/>
      <c r="CY62" s="438"/>
      <c r="CZ62" s="438"/>
      <c r="DA62" s="438"/>
      <c r="DB62" s="438"/>
      <c r="DC62" s="438"/>
      <c r="DD62" s="438"/>
      <c r="DE62" s="438"/>
      <c r="DF62" s="438"/>
      <c r="DG62" s="438"/>
      <c r="DH62" s="438"/>
      <c r="DI62" s="438"/>
      <c r="DJ62" s="438"/>
      <c r="DK62" s="438"/>
      <c r="DL62" s="438"/>
      <c r="DM62" s="438"/>
      <c r="DN62" s="438"/>
      <c r="DO62" s="438"/>
      <c r="DP62" s="438"/>
      <c r="DQ62" s="438"/>
      <c r="DR62" s="438"/>
      <c r="DS62" s="438"/>
      <c r="DT62" s="438"/>
      <c r="DU62" s="438"/>
      <c r="DV62" s="438"/>
      <c r="DW62" s="438"/>
      <c r="DX62" s="438"/>
      <c r="DY62" s="438"/>
      <c r="DZ62" s="438"/>
      <c r="EA62" s="438"/>
      <c r="EB62" s="438"/>
      <c r="EC62" s="438"/>
      <c r="ED62" s="438"/>
      <c r="EE62" s="438"/>
    </row>
    <row r="63" spans="1:135" s="132" customFormat="1" ht="45" x14ac:dyDescent="0.25">
      <c r="A63" s="440" t="s">
        <v>199</v>
      </c>
      <c r="B63" s="441">
        <v>0.83333333333333337</v>
      </c>
      <c r="C63" s="441">
        <v>0.16666666666666666</v>
      </c>
      <c r="D63" s="441">
        <v>0</v>
      </c>
      <c r="E63" s="441">
        <v>0</v>
      </c>
      <c r="F63" s="441">
        <v>0</v>
      </c>
      <c r="G63" s="444">
        <v>1</v>
      </c>
      <c r="H63" s="438"/>
      <c r="I63" s="438"/>
      <c r="J63" s="438"/>
      <c r="K63" s="438"/>
      <c r="L63" s="438"/>
      <c r="M63" s="438"/>
      <c r="N63" s="438"/>
      <c r="O63" s="438"/>
      <c r="P63" s="438"/>
      <c r="Q63" s="438"/>
      <c r="R63" s="438"/>
      <c r="S63" s="438"/>
      <c r="T63" s="438"/>
      <c r="U63" s="438"/>
      <c r="V63" s="438"/>
      <c r="W63" s="438"/>
      <c r="X63" s="438"/>
      <c r="Y63" s="438"/>
      <c r="Z63" s="438"/>
      <c r="AA63" s="438"/>
      <c r="AB63" s="438"/>
      <c r="AC63" s="438"/>
      <c r="AD63" s="438"/>
      <c r="AE63" s="438"/>
      <c r="AF63" s="438"/>
      <c r="AG63" s="438"/>
      <c r="AH63" s="438"/>
      <c r="AI63" s="438"/>
      <c r="AJ63" s="438"/>
      <c r="AK63" s="438"/>
      <c r="AL63" s="438"/>
      <c r="AM63" s="438"/>
      <c r="AN63" s="438"/>
      <c r="AO63" s="438"/>
      <c r="AP63" s="438"/>
      <c r="AQ63" s="438"/>
      <c r="AR63" s="438"/>
      <c r="AS63" s="438"/>
      <c r="AT63" s="438"/>
      <c r="AU63" s="438"/>
      <c r="AV63" s="438"/>
      <c r="AW63" s="438"/>
      <c r="AX63" s="438"/>
      <c r="AY63" s="438"/>
      <c r="AZ63" s="438"/>
      <c r="BA63" s="438"/>
      <c r="BB63" s="438"/>
      <c r="BC63" s="438"/>
      <c r="BD63" s="438"/>
      <c r="BE63" s="438"/>
      <c r="BF63" s="438"/>
      <c r="BG63" s="438"/>
      <c r="BH63" s="438"/>
      <c r="BI63" s="438"/>
      <c r="BJ63" s="438"/>
      <c r="BK63" s="438"/>
      <c r="BL63" s="438"/>
      <c r="BM63" s="438"/>
      <c r="BN63" s="438"/>
      <c r="BO63" s="438"/>
      <c r="BP63" s="438"/>
      <c r="BQ63" s="438"/>
      <c r="BR63" s="438"/>
      <c r="BS63" s="438"/>
      <c r="BT63" s="438"/>
      <c r="BU63" s="438"/>
      <c r="BV63" s="438"/>
      <c r="BW63" s="438"/>
      <c r="BX63" s="438"/>
      <c r="BY63" s="438"/>
      <c r="BZ63" s="438"/>
      <c r="CA63" s="438"/>
      <c r="CB63" s="438"/>
      <c r="CC63" s="438"/>
      <c r="CD63" s="438"/>
      <c r="CE63" s="438"/>
      <c r="CF63" s="438"/>
      <c r="CG63" s="438"/>
      <c r="CH63" s="438"/>
      <c r="CI63" s="438"/>
      <c r="CJ63" s="438"/>
      <c r="CK63" s="438"/>
      <c r="CL63" s="438"/>
      <c r="CM63" s="438"/>
      <c r="CN63" s="438"/>
      <c r="CO63" s="438"/>
      <c r="CP63" s="438"/>
      <c r="CQ63" s="438"/>
      <c r="CR63" s="438"/>
      <c r="CS63" s="438"/>
      <c r="CT63" s="438"/>
      <c r="CU63" s="438"/>
      <c r="CV63" s="438"/>
      <c r="CW63" s="438"/>
      <c r="CX63" s="438"/>
      <c r="CY63" s="438"/>
      <c r="CZ63" s="438"/>
      <c r="DA63" s="438"/>
      <c r="DB63" s="438"/>
      <c r="DC63" s="438"/>
      <c r="DD63" s="438"/>
      <c r="DE63" s="438"/>
      <c r="DF63" s="438"/>
      <c r="DG63" s="438"/>
      <c r="DH63" s="438"/>
      <c r="DI63" s="438"/>
      <c r="DJ63" s="438"/>
      <c r="DK63" s="438"/>
      <c r="DL63" s="438"/>
      <c r="DM63" s="438"/>
      <c r="DN63" s="438"/>
      <c r="DO63" s="438"/>
      <c r="DP63" s="438"/>
      <c r="DQ63" s="438"/>
      <c r="DR63" s="438"/>
      <c r="DS63" s="438"/>
      <c r="DT63" s="438"/>
      <c r="DU63" s="438"/>
      <c r="DV63" s="438"/>
      <c r="DW63" s="438"/>
      <c r="DX63" s="438"/>
      <c r="DY63" s="438"/>
      <c r="DZ63" s="438"/>
      <c r="EA63" s="438"/>
      <c r="EB63" s="438"/>
      <c r="EC63" s="438"/>
      <c r="ED63" s="438"/>
      <c r="EE63" s="438"/>
    </row>
    <row r="64" spans="1:135" s="132" customFormat="1" ht="60" x14ac:dyDescent="0.25">
      <c r="A64" s="440" t="s">
        <v>26</v>
      </c>
      <c r="B64" s="441">
        <v>0.66666666666666663</v>
      </c>
      <c r="C64" s="441">
        <v>0.16666666666666666</v>
      </c>
      <c r="D64" s="441">
        <v>7.1428571428571425E-2</v>
      </c>
      <c r="E64" s="441">
        <v>4.7619047619047616E-2</v>
      </c>
      <c r="F64" s="441">
        <v>4.7619047619047616E-2</v>
      </c>
      <c r="G64" s="444">
        <v>1</v>
      </c>
      <c r="H64" s="438"/>
      <c r="I64" s="438"/>
      <c r="J64" s="438"/>
      <c r="K64" s="438"/>
      <c r="L64" s="438"/>
      <c r="M64" s="438"/>
      <c r="N64" s="438"/>
      <c r="O64" s="438"/>
      <c r="P64" s="438"/>
      <c r="Q64" s="438"/>
      <c r="R64" s="438"/>
      <c r="S64" s="438"/>
      <c r="T64" s="438"/>
      <c r="U64" s="438"/>
      <c r="V64" s="438"/>
      <c r="W64" s="438"/>
      <c r="X64" s="438"/>
      <c r="Y64" s="438"/>
      <c r="Z64" s="438"/>
      <c r="AA64" s="438"/>
      <c r="AB64" s="438"/>
      <c r="AC64" s="438"/>
      <c r="AD64" s="438"/>
      <c r="AE64" s="438"/>
      <c r="AF64" s="438"/>
      <c r="AG64" s="438"/>
      <c r="AH64" s="438"/>
      <c r="AI64" s="438"/>
      <c r="AJ64" s="438"/>
      <c r="AK64" s="438"/>
      <c r="AL64" s="438"/>
      <c r="AM64" s="438"/>
      <c r="AN64" s="438"/>
      <c r="AO64" s="438"/>
      <c r="AP64" s="438"/>
      <c r="AQ64" s="438"/>
      <c r="AR64" s="438"/>
      <c r="AS64" s="438"/>
      <c r="AT64" s="438"/>
      <c r="AU64" s="438"/>
      <c r="AV64" s="438"/>
      <c r="AW64" s="438"/>
      <c r="AX64" s="438"/>
      <c r="AY64" s="438"/>
      <c r="AZ64" s="438"/>
      <c r="BA64" s="438"/>
      <c r="BB64" s="438"/>
      <c r="BC64" s="438"/>
      <c r="BD64" s="438"/>
      <c r="BE64" s="438"/>
      <c r="BF64" s="438"/>
      <c r="BG64" s="438"/>
      <c r="BH64" s="438"/>
      <c r="BI64" s="438"/>
      <c r="BJ64" s="438"/>
      <c r="BK64" s="438"/>
      <c r="BL64" s="438"/>
      <c r="BM64" s="438"/>
      <c r="BN64" s="438"/>
      <c r="BO64" s="438"/>
      <c r="BP64" s="438"/>
      <c r="BQ64" s="438"/>
      <c r="BR64" s="438"/>
      <c r="BS64" s="438"/>
      <c r="BT64" s="438"/>
      <c r="BU64" s="438"/>
      <c r="BV64" s="438"/>
      <c r="BW64" s="438"/>
      <c r="BX64" s="438"/>
      <c r="BY64" s="438"/>
      <c r="BZ64" s="438"/>
      <c r="CA64" s="438"/>
      <c r="CB64" s="438"/>
      <c r="CC64" s="438"/>
      <c r="CD64" s="438"/>
      <c r="CE64" s="438"/>
      <c r="CF64" s="438"/>
      <c r="CG64" s="438"/>
      <c r="CH64" s="438"/>
      <c r="CI64" s="438"/>
      <c r="CJ64" s="438"/>
      <c r="CK64" s="438"/>
      <c r="CL64" s="438"/>
      <c r="CM64" s="438"/>
      <c r="CN64" s="438"/>
      <c r="CO64" s="438"/>
      <c r="CP64" s="438"/>
      <c r="CQ64" s="438"/>
      <c r="CR64" s="438"/>
      <c r="CS64" s="438"/>
      <c r="CT64" s="438"/>
      <c r="CU64" s="438"/>
      <c r="CV64" s="438"/>
      <c r="CW64" s="438"/>
      <c r="CX64" s="438"/>
      <c r="CY64" s="438"/>
      <c r="CZ64" s="438"/>
      <c r="DA64" s="438"/>
      <c r="DB64" s="438"/>
      <c r="DC64" s="438"/>
      <c r="DD64" s="438"/>
      <c r="DE64" s="438"/>
      <c r="DF64" s="438"/>
      <c r="DG64" s="438"/>
      <c r="DH64" s="438"/>
      <c r="DI64" s="438"/>
      <c r="DJ64" s="438"/>
      <c r="DK64" s="438"/>
      <c r="DL64" s="438"/>
      <c r="DM64" s="438"/>
      <c r="DN64" s="438"/>
      <c r="DO64" s="438"/>
      <c r="DP64" s="438"/>
      <c r="DQ64" s="438"/>
      <c r="DR64" s="438"/>
      <c r="DS64" s="438"/>
      <c r="DT64" s="438"/>
      <c r="DU64" s="438"/>
      <c r="DV64" s="438"/>
      <c r="DW64" s="438"/>
      <c r="DX64" s="438"/>
      <c r="DY64" s="438"/>
      <c r="DZ64" s="438"/>
      <c r="EA64" s="438"/>
      <c r="EB64" s="438"/>
      <c r="EC64" s="438"/>
      <c r="ED64" s="438"/>
      <c r="EE64" s="438"/>
    </row>
    <row r="65" spans="1:135" s="132" customFormat="1" ht="30" customHeight="1" x14ac:dyDescent="0.25">
      <c r="A65" s="438" t="s">
        <v>789</v>
      </c>
      <c r="B65" s="441">
        <v>0.70491803278688525</v>
      </c>
      <c r="C65" s="441">
        <v>0.16393442622950818</v>
      </c>
      <c r="D65" s="441">
        <v>4.9180327868852458E-2</v>
      </c>
      <c r="E65" s="441">
        <v>4.9180327868852458E-2</v>
      </c>
      <c r="F65" s="441">
        <v>3.2786885245901641E-2</v>
      </c>
      <c r="G65" s="444">
        <v>1</v>
      </c>
      <c r="H65" s="438"/>
      <c r="I65" s="438"/>
      <c r="J65" s="438"/>
      <c r="K65" s="438"/>
      <c r="L65" s="438"/>
      <c r="M65" s="438"/>
      <c r="N65" s="438"/>
      <c r="O65" s="438"/>
      <c r="P65" s="438"/>
      <c r="Q65" s="438"/>
      <c r="R65" s="438"/>
      <c r="S65" s="438"/>
      <c r="T65" s="438"/>
      <c r="U65" s="438"/>
      <c r="V65" s="438"/>
      <c r="W65" s="438"/>
      <c r="X65" s="438"/>
      <c r="Y65" s="438"/>
      <c r="Z65" s="438"/>
      <c r="AA65" s="438"/>
      <c r="AB65" s="438"/>
      <c r="AC65" s="438"/>
      <c r="AD65" s="438"/>
      <c r="AE65" s="438"/>
      <c r="AF65" s="438"/>
      <c r="AG65" s="438"/>
      <c r="AH65" s="438"/>
      <c r="AI65" s="438"/>
      <c r="AJ65" s="438"/>
      <c r="AK65" s="438"/>
      <c r="AL65" s="438"/>
      <c r="AM65" s="438"/>
      <c r="AN65" s="438"/>
      <c r="AO65" s="438"/>
      <c r="AP65" s="438"/>
      <c r="AQ65" s="438"/>
      <c r="AR65" s="438"/>
      <c r="AS65" s="438"/>
      <c r="AT65" s="438"/>
      <c r="AU65" s="438"/>
      <c r="AV65" s="438"/>
      <c r="AW65" s="438"/>
      <c r="AX65" s="438"/>
      <c r="AY65" s="438"/>
      <c r="AZ65" s="438"/>
      <c r="BA65" s="438"/>
      <c r="BB65" s="438"/>
      <c r="BC65" s="438"/>
      <c r="BD65" s="438"/>
      <c r="BE65" s="438"/>
      <c r="BF65" s="438"/>
      <c r="BG65" s="438"/>
      <c r="BH65" s="438"/>
      <c r="BI65" s="438"/>
      <c r="BJ65" s="438"/>
      <c r="BK65" s="438"/>
      <c r="BL65" s="438"/>
      <c r="BM65" s="438"/>
      <c r="BN65" s="438"/>
      <c r="BO65" s="438"/>
      <c r="BP65" s="438"/>
      <c r="BQ65" s="438"/>
      <c r="BR65" s="438"/>
      <c r="BS65" s="438"/>
      <c r="BT65" s="438"/>
      <c r="BU65" s="438"/>
      <c r="BV65" s="438"/>
      <c r="BW65" s="438"/>
      <c r="BX65" s="438"/>
      <c r="BY65" s="438"/>
      <c r="BZ65" s="438"/>
      <c r="CA65" s="438"/>
      <c r="CB65" s="438"/>
      <c r="CC65" s="438"/>
      <c r="CD65" s="438"/>
      <c r="CE65" s="438"/>
      <c r="CF65" s="438"/>
      <c r="CG65" s="438"/>
      <c r="CH65" s="438"/>
      <c r="CI65" s="438"/>
      <c r="CJ65" s="438"/>
      <c r="CK65" s="438"/>
      <c r="CL65" s="438"/>
      <c r="CM65" s="438"/>
      <c r="CN65" s="438"/>
      <c r="CO65" s="438"/>
      <c r="CP65" s="438"/>
      <c r="CQ65" s="438"/>
      <c r="CR65" s="438"/>
      <c r="CS65" s="438"/>
      <c r="CT65" s="438"/>
      <c r="CU65" s="438"/>
      <c r="CV65" s="438"/>
      <c r="CW65" s="438"/>
      <c r="CX65" s="438"/>
      <c r="CY65" s="438"/>
      <c r="CZ65" s="438"/>
      <c r="DA65" s="438"/>
      <c r="DB65" s="438"/>
      <c r="DC65" s="438"/>
      <c r="DD65" s="438"/>
      <c r="DE65" s="438"/>
      <c r="DF65" s="438"/>
      <c r="DG65" s="438"/>
      <c r="DH65" s="438"/>
      <c r="DI65" s="438"/>
      <c r="DJ65" s="438"/>
      <c r="DK65" s="438"/>
      <c r="DL65" s="438"/>
      <c r="DM65" s="438"/>
      <c r="DN65" s="438"/>
      <c r="DO65" s="438"/>
      <c r="DP65" s="438"/>
      <c r="DQ65" s="438"/>
      <c r="DR65" s="438"/>
      <c r="DS65" s="438"/>
      <c r="DT65" s="438"/>
      <c r="DU65" s="438"/>
      <c r="DV65" s="438"/>
      <c r="DW65" s="438"/>
      <c r="DX65" s="438"/>
      <c r="DY65" s="438"/>
      <c r="DZ65" s="438"/>
      <c r="EA65" s="438"/>
      <c r="EB65" s="438"/>
      <c r="EC65" s="438"/>
      <c r="ED65" s="438"/>
      <c r="EE65" s="438"/>
    </row>
    <row r="70" spans="1:135" s="132" customFormat="1" x14ac:dyDescent="0.25">
      <c r="A70" s="320" t="s">
        <v>1203</v>
      </c>
      <c r="B70" s="320" t="s">
        <v>791</v>
      </c>
    </row>
    <row r="71" spans="1:135" s="132" customFormat="1" x14ac:dyDescent="0.25">
      <c r="A71" s="320" t="s">
        <v>5</v>
      </c>
      <c r="B71" s="132" t="s">
        <v>21</v>
      </c>
      <c r="C71" s="132" t="s">
        <v>20</v>
      </c>
      <c r="D71" s="132" t="s">
        <v>19</v>
      </c>
      <c r="E71" s="132" t="s">
        <v>18</v>
      </c>
      <c r="F71" s="132" t="s">
        <v>649</v>
      </c>
      <c r="G71" s="132" t="s">
        <v>789</v>
      </c>
    </row>
    <row r="72" spans="1:135" s="132" customFormat="1" x14ac:dyDescent="0.25">
      <c r="A72" s="317" t="s">
        <v>28</v>
      </c>
      <c r="B72" s="142">
        <v>1</v>
      </c>
      <c r="C72" s="142">
        <v>0</v>
      </c>
      <c r="D72" s="142">
        <v>0</v>
      </c>
      <c r="E72" s="142">
        <v>0</v>
      </c>
      <c r="F72" s="142">
        <v>0</v>
      </c>
      <c r="G72" s="142">
        <v>1</v>
      </c>
    </row>
    <row r="73" spans="1:135" s="132" customFormat="1" x14ac:dyDescent="0.25">
      <c r="A73" s="317" t="s">
        <v>49</v>
      </c>
      <c r="B73" s="142">
        <v>0.5</v>
      </c>
      <c r="C73" s="142">
        <v>0</v>
      </c>
      <c r="D73" s="142">
        <v>0.5</v>
      </c>
      <c r="E73" s="142">
        <v>0</v>
      </c>
      <c r="F73" s="142">
        <v>0</v>
      </c>
      <c r="G73" s="142">
        <v>1</v>
      </c>
    </row>
    <row r="74" spans="1:135" s="132" customFormat="1" x14ac:dyDescent="0.25">
      <c r="A74" s="317" t="s">
        <v>70</v>
      </c>
      <c r="B74" s="142">
        <v>0.33333333333333331</v>
      </c>
      <c r="C74" s="142">
        <v>0.44444444444444442</v>
      </c>
      <c r="D74" s="142">
        <v>0</v>
      </c>
      <c r="E74" s="142">
        <v>0</v>
      </c>
      <c r="F74" s="142">
        <v>0.22222222222222221</v>
      </c>
      <c r="G74" s="142">
        <v>1</v>
      </c>
    </row>
    <row r="75" spans="1:135" s="132" customFormat="1" x14ac:dyDescent="0.25">
      <c r="A75" s="317" t="s">
        <v>157</v>
      </c>
      <c r="B75" s="142">
        <v>1</v>
      </c>
      <c r="C75" s="142">
        <v>0</v>
      </c>
      <c r="D75" s="142">
        <v>0</v>
      </c>
      <c r="E75" s="142">
        <v>0</v>
      </c>
      <c r="F75" s="142">
        <v>0</v>
      </c>
      <c r="G75" s="142">
        <v>1</v>
      </c>
    </row>
    <row r="76" spans="1:135" s="132" customFormat="1" x14ac:dyDescent="0.25">
      <c r="A76" s="317" t="s">
        <v>201</v>
      </c>
      <c r="B76" s="142">
        <v>1</v>
      </c>
      <c r="C76" s="142">
        <v>0</v>
      </c>
      <c r="D76" s="142">
        <v>0</v>
      </c>
      <c r="E76" s="142">
        <v>0</v>
      </c>
      <c r="F76" s="142">
        <v>0</v>
      </c>
      <c r="G76" s="142">
        <v>1</v>
      </c>
    </row>
    <row r="77" spans="1:135" s="132" customFormat="1" x14ac:dyDescent="0.25">
      <c r="A77" s="317" t="s">
        <v>259</v>
      </c>
      <c r="B77" s="142">
        <v>0.75</v>
      </c>
      <c r="C77" s="142">
        <v>0</v>
      </c>
      <c r="D77" s="142">
        <v>0</v>
      </c>
      <c r="E77" s="142">
        <v>0.25</v>
      </c>
      <c r="F77" s="142">
        <v>0</v>
      </c>
      <c r="G77" s="142">
        <v>1</v>
      </c>
    </row>
    <row r="78" spans="1:135" s="132" customFormat="1" x14ac:dyDescent="0.25">
      <c r="A78" s="317" t="s">
        <v>311</v>
      </c>
      <c r="B78" s="142">
        <v>0.63157894736842102</v>
      </c>
      <c r="C78" s="142">
        <v>0.15789473684210525</v>
      </c>
      <c r="D78" s="142">
        <v>0.10526315789473684</v>
      </c>
      <c r="E78" s="142">
        <v>0.10526315789473684</v>
      </c>
      <c r="F78" s="142">
        <v>0</v>
      </c>
      <c r="G78" s="142">
        <v>1</v>
      </c>
    </row>
    <row r="79" spans="1:135" s="132" customFormat="1" x14ac:dyDescent="0.25">
      <c r="A79" s="317" t="s">
        <v>496</v>
      </c>
      <c r="B79" s="142">
        <v>0.66666666666666663</v>
      </c>
      <c r="C79" s="142">
        <v>0.33333333333333331</v>
      </c>
      <c r="D79" s="142">
        <v>0</v>
      </c>
      <c r="E79" s="142">
        <v>0</v>
      </c>
      <c r="F79" s="142">
        <v>0</v>
      </c>
      <c r="G79" s="142">
        <v>1</v>
      </c>
    </row>
    <row r="80" spans="1:135" s="132" customFormat="1" x14ac:dyDescent="0.25">
      <c r="A80" s="317" t="s">
        <v>571</v>
      </c>
      <c r="B80" s="142">
        <v>0.83333333333333337</v>
      </c>
      <c r="C80" s="142">
        <v>0.16666666666666666</v>
      </c>
      <c r="D80" s="142">
        <v>0</v>
      </c>
      <c r="E80" s="142">
        <v>0</v>
      </c>
      <c r="F80" s="142">
        <v>0</v>
      </c>
      <c r="G80" s="142">
        <v>1</v>
      </c>
    </row>
    <row r="81" spans="1:7" s="132" customFormat="1" x14ac:dyDescent="0.25">
      <c r="A81" s="132" t="s">
        <v>789</v>
      </c>
      <c r="B81" s="142">
        <v>0.70491803278688525</v>
      </c>
      <c r="C81" s="142">
        <v>0.16393442622950818</v>
      </c>
      <c r="D81" s="142">
        <v>4.9180327868852458E-2</v>
      </c>
      <c r="E81" s="142">
        <v>4.9180327868852458E-2</v>
      </c>
      <c r="F81" s="142">
        <v>3.2786885245901641E-2</v>
      </c>
      <c r="G81" s="142">
        <v>1</v>
      </c>
    </row>
    <row r="85" spans="1:7" x14ac:dyDescent="0.25">
      <c r="A85" s="320" t="s">
        <v>1203</v>
      </c>
      <c r="B85" s="320" t="s">
        <v>791</v>
      </c>
      <c r="C85" s="132"/>
      <c r="D85" s="132"/>
      <c r="E85" s="132"/>
      <c r="F85" s="132"/>
      <c r="G85" s="132"/>
    </row>
    <row r="86" spans="1:7" x14ac:dyDescent="0.25">
      <c r="A86" s="320" t="s">
        <v>5</v>
      </c>
      <c r="B86" s="132" t="s">
        <v>21</v>
      </c>
      <c r="C86" s="132" t="s">
        <v>20</v>
      </c>
      <c r="D86" s="132" t="s">
        <v>19</v>
      </c>
      <c r="E86" s="132" t="s">
        <v>18</v>
      </c>
      <c r="F86" s="132" t="s">
        <v>649</v>
      </c>
      <c r="G86" s="132" t="s">
        <v>789</v>
      </c>
    </row>
    <row r="87" spans="1:7" x14ac:dyDescent="0.25">
      <c r="A87" s="317" t="s">
        <v>28</v>
      </c>
      <c r="B87" s="141">
        <v>1</v>
      </c>
      <c r="C87" s="141"/>
      <c r="D87" s="141"/>
      <c r="E87" s="141"/>
      <c r="F87" s="141"/>
      <c r="G87" s="141">
        <v>1</v>
      </c>
    </row>
    <row r="88" spans="1:7" x14ac:dyDescent="0.25">
      <c r="A88" s="317" t="s">
        <v>49</v>
      </c>
      <c r="B88" s="141">
        <v>1</v>
      </c>
      <c r="C88" s="141"/>
      <c r="D88" s="141">
        <v>1</v>
      </c>
      <c r="E88" s="141"/>
      <c r="F88" s="141"/>
      <c r="G88" s="141">
        <v>2</v>
      </c>
    </row>
    <row r="89" spans="1:7" x14ac:dyDescent="0.25">
      <c r="A89" s="317" t="s">
        <v>70</v>
      </c>
      <c r="B89" s="141">
        <v>3</v>
      </c>
      <c r="C89" s="141">
        <v>4</v>
      </c>
      <c r="D89" s="141"/>
      <c r="E89" s="141"/>
      <c r="F89" s="141">
        <v>2</v>
      </c>
      <c r="G89" s="141">
        <v>9</v>
      </c>
    </row>
    <row r="90" spans="1:7" x14ac:dyDescent="0.25">
      <c r="A90" s="317" t="s">
        <v>157</v>
      </c>
      <c r="B90" s="141">
        <v>5</v>
      </c>
      <c r="C90" s="141"/>
      <c r="D90" s="141"/>
      <c r="E90" s="141"/>
      <c r="F90" s="141"/>
      <c r="G90" s="141">
        <v>5</v>
      </c>
    </row>
    <row r="91" spans="1:7" x14ac:dyDescent="0.25">
      <c r="A91" s="317" t="s">
        <v>201</v>
      </c>
      <c r="B91" s="141">
        <v>9</v>
      </c>
      <c r="C91" s="141"/>
      <c r="D91" s="141"/>
      <c r="E91" s="141"/>
      <c r="F91" s="141"/>
      <c r="G91" s="141">
        <v>9</v>
      </c>
    </row>
    <row r="92" spans="1:7" x14ac:dyDescent="0.25">
      <c r="A92" s="317" t="s">
        <v>259</v>
      </c>
      <c r="B92" s="141">
        <v>3</v>
      </c>
      <c r="C92" s="141"/>
      <c r="D92" s="141"/>
      <c r="E92" s="141">
        <v>1</v>
      </c>
      <c r="F92" s="141"/>
      <c r="G92" s="141">
        <v>4</v>
      </c>
    </row>
    <row r="93" spans="1:7" x14ac:dyDescent="0.25">
      <c r="A93" s="317" t="s">
        <v>311</v>
      </c>
      <c r="B93" s="141">
        <v>12</v>
      </c>
      <c r="C93" s="141">
        <v>3</v>
      </c>
      <c r="D93" s="141">
        <v>2</v>
      </c>
      <c r="E93" s="141">
        <v>2</v>
      </c>
      <c r="F93" s="141"/>
      <c r="G93" s="141">
        <v>19</v>
      </c>
    </row>
    <row r="94" spans="1:7" x14ac:dyDescent="0.25">
      <c r="A94" s="317" t="s">
        <v>496</v>
      </c>
      <c r="B94" s="141">
        <v>4</v>
      </c>
      <c r="C94" s="141">
        <v>2</v>
      </c>
      <c r="D94" s="141"/>
      <c r="E94" s="141"/>
      <c r="F94" s="141"/>
      <c r="G94" s="141">
        <v>6</v>
      </c>
    </row>
    <row r="95" spans="1:7" x14ac:dyDescent="0.25">
      <c r="A95" s="317" t="s">
        <v>571</v>
      </c>
      <c r="B95" s="141">
        <v>5</v>
      </c>
      <c r="C95" s="141">
        <v>1</v>
      </c>
      <c r="D95" s="141"/>
      <c r="E95" s="141"/>
      <c r="F95" s="141"/>
      <c r="G95" s="141">
        <v>6</v>
      </c>
    </row>
    <row r="96" spans="1:7" x14ac:dyDescent="0.25">
      <c r="A96" s="132" t="s">
        <v>789</v>
      </c>
      <c r="B96" s="141">
        <v>43</v>
      </c>
      <c r="C96" s="141">
        <v>10</v>
      </c>
      <c r="D96" s="141">
        <v>3</v>
      </c>
      <c r="E96" s="141">
        <v>3</v>
      </c>
      <c r="F96" s="141">
        <v>2</v>
      </c>
      <c r="G96" s="141">
        <v>61</v>
      </c>
    </row>
    <row r="151" spans="1:6" x14ac:dyDescent="0.25">
      <c r="A151" s="427" t="s">
        <v>1074</v>
      </c>
      <c r="B151" s="427" t="s">
        <v>21</v>
      </c>
      <c r="C151" s="427" t="s">
        <v>20</v>
      </c>
      <c r="D151" s="427" t="s">
        <v>19</v>
      </c>
      <c r="E151" s="427" t="s">
        <v>18</v>
      </c>
      <c r="F151" s="427" t="s">
        <v>649</v>
      </c>
    </row>
    <row r="152" spans="1:6" x14ac:dyDescent="0.25">
      <c r="A152" s="428" t="s">
        <v>28</v>
      </c>
      <c r="B152" s="430">
        <v>1</v>
      </c>
      <c r="C152" s="430"/>
      <c r="D152" s="430"/>
      <c r="E152" s="430"/>
      <c r="F152" s="430"/>
    </row>
    <row r="153" spans="1:6" x14ac:dyDescent="0.25">
      <c r="A153" s="428" t="s">
        <v>49</v>
      </c>
      <c r="B153" s="430"/>
      <c r="C153" s="430"/>
      <c r="D153" s="430"/>
      <c r="E153" s="430"/>
      <c r="F153" s="430">
        <v>2</v>
      </c>
    </row>
    <row r="154" spans="1:6" x14ac:dyDescent="0.25">
      <c r="A154" s="428" t="s">
        <v>70</v>
      </c>
      <c r="B154" s="430">
        <v>2</v>
      </c>
      <c r="C154" s="430">
        <v>3</v>
      </c>
      <c r="D154" s="430">
        <v>1</v>
      </c>
      <c r="E154" s="430"/>
      <c r="F154" s="430">
        <v>3</v>
      </c>
    </row>
    <row r="155" spans="1:6" x14ac:dyDescent="0.25">
      <c r="A155" s="428" t="s">
        <v>157</v>
      </c>
      <c r="B155" s="430">
        <v>4</v>
      </c>
      <c r="C155" s="430">
        <v>1</v>
      </c>
      <c r="D155" s="430"/>
      <c r="E155" s="430"/>
      <c r="F155" s="430"/>
    </row>
    <row r="156" spans="1:6" x14ac:dyDescent="0.25">
      <c r="A156" s="428" t="s">
        <v>201</v>
      </c>
      <c r="B156" s="430">
        <v>7</v>
      </c>
      <c r="C156" s="430"/>
      <c r="D156" s="430"/>
      <c r="E156" s="430"/>
      <c r="F156" s="430">
        <v>2</v>
      </c>
    </row>
    <row r="157" spans="1:6" x14ac:dyDescent="0.25">
      <c r="A157" s="428" t="s">
        <v>259</v>
      </c>
      <c r="B157" s="430">
        <v>1</v>
      </c>
      <c r="C157" s="430">
        <v>1</v>
      </c>
      <c r="D157" s="430">
        <v>1</v>
      </c>
      <c r="E157" s="430">
        <v>1</v>
      </c>
      <c r="F157" s="430"/>
    </row>
    <row r="158" spans="1:6" x14ac:dyDescent="0.25">
      <c r="A158" s="428" t="s">
        <v>311</v>
      </c>
      <c r="B158" s="430">
        <v>9</v>
      </c>
      <c r="C158" s="430">
        <v>3</v>
      </c>
      <c r="D158" s="430">
        <v>2</v>
      </c>
      <c r="E158" s="430">
        <v>3</v>
      </c>
      <c r="F158" s="430">
        <v>2</v>
      </c>
    </row>
    <row r="159" spans="1:6" x14ac:dyDescent="0.25">
      <c r="A159" s="428" t="s">
        <v>496</v>
      </c>
      <c r="B159" s="430">
        <v>3</v>
      </c>
      <c r="C159" s="430">
        <v>3</v>
      </c>
      <c r="D159" s="430"/>
      <c r="E159" s="430"/>
      <c r="F159" s="430"/>
    </row>
    <row r="160" spans="1:6" x14ac:dyDescent="0.25">
      <c r="A160" s="428" t="s">
        <v>571</v>
      </c>
      <c r="B160" s="430">
        <v>3</v>
      </c>
      <c r="C160" s="430">
        <v>1</v>
      </c>
      <c r="D160" s="430"/>
      <c r="E160" s="430"/>
      <c r="F160" s="430">
        <v>2</v>
      </c>
    </row>
  </sheetData>
  <pageMargins left="0.7" right="0.7" top="0.75" bottom="0.75" header="0.3" footer="0.3"/>
  <pageSetup orientation="portrait" horizontalDpi="4294967294" verticalDpi="4294967294" r:id="rId7"/>
  <drawing r:id="rId8"/>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AA132"/>
  <sheetViews>
    <sheetView zoomScaleNormal="100" workbookViewId="0">
      <selection activeCell="A3" sqref="A3"/>
    </sheetView>
  </sheetViews>
  <sheetFormatPr baseColWidth="10" defaultRowHeight="15" x14ac:dyDescent="0.25"/>
  <cols>
    <col min="1" max="1" width="36.625" customWidth="1"/>
    <col min="2" max="2" width="21.625" customWidth="1"/>
    <col min="3" max="3" width="9.25" customWidth="1"/>
    <col min="4" max="4" width="5.625" customWidth="1"/>
    <col min="5" max="5" width="8" customWidth="1"/>
    <col min="6" max="6" width="8.125" customWidth="1"/>
    <col min="7" max="7" width="11" customWidth="1"/>
    <col min="8" max="8" width="35.375" customWidth="1"/>
    <col min="9" max="9" width="36.25" customWidth="1"/>
    <col min="10" max="10" width="35.375" customWidth="1"/>
    <col min="11" max="11" width="36.25" customWidth="1"/>
    <col min="12" max="12" width="7.25" customWidth="1"/>
    <col min="13" max="13" width="8" customWidth="1"/>
    <col min="14" max="14" width="9.75" customWidth="1"/>
    <col min="15" max="15" width="9.375" customWidth="1"/>
    <col min="16" max="16" width="7.75" customWidth="1"/>
    <col min="17" max="17" width="8" customWidth="1"/>
    <col min="18" max="18" width="35.75" customWidth="1"/>
    <col min="19" max="19" width="19.125" customWidth="1"/>
    <col min="20" max="20" width="6.5" customWidth="1"/>
    <col min="21" max="21" width="8" customWidth="1"/>
    <col min="22" max="22" width="5.625" customWidth="1"/>
    <col min="23" max="23" width="7.75" customWidth="1"/>
    <col min="24" max="24" width="10.5" customWidth="1"/>
    <col min="25" max="25" width="36.625" bestFit="1" customWidth="1"/>
    <col min="26" max="26" width="35.75" bestFit="1" customWidth="1"/>
    <col min="27" max="27" width="36.625" bestFit="1" customWidth="1"/>
    <col min="28" max="28" width="43.5" bestFit="1" customWidth="1"/>
    <col min="29" max="29" width="44.25" bestFit="1" customWidth="1"/>
    <col min="30" max="30" width="35.75" bestFit="1" customWidth="1"/>
    <col min="31" max="31" width="36.625" bestFit="1" customWidth="1"/>
    <col min="32" max="32" width="35.75" bestFit="1" customWidth="1"/>
    <col min="33" max="33" width="36.625" bestFit="1" customWidth="1"/>
    <col min="34" max="34" width="43.625" bestFit="1" customWidth="1"/>
    <col min="35" max="35" width="44.375" bestFit="1" customWidth="1"/>
    <col min="36" max="36" width="40.125" bestFit="1" customWidth="1"/>
    <col min="37" max="37" width="40.875" bestFit="1" customWidth="1"/>
  </cols>
  <sheetData>
    <row r="3" spans="1:7" x14ac:dyDescent="0.25">
      <c r="A3" s="311" t="s">
        <v>910</v>
      </c>
      <c r="B3" s="290" t="s">
        <v>791</v>
      </c>
    </row>
    <row r="4" spans="1:7" x14ac:dyDescent="0.25">
      <c r="A4" s="292" t="s">
        <v>792</v>
      </c>
      <c r="B4" s="288" t="s">
        <v>21</v>
      </c>
      <c r="C4" s="288" t="s">
        <v>20</v>
      </c>
      <c r="D4" s="288" t="s">
        <v>19</v>
      </c>
      <c r="E4" s="288" t="s">
        <v>18</v>
      </c>
      <c r="F4" s="288" t="s">
        <v>649</v>
      </c>
      <c r="G4" s="293" t="s">
        <v>789</v>
      </c>
    </row>
    <row r="5" spans="1:7" x14ac:dyDescent="0.25">
      <c r="A5" s="293" t="s">
        <v>29</v>
      </c>
      <c r="B5" s="294">
        <v>0.625</v>
      </c>
      <c r="C5" s="294">
        <v>0.20833333333333334</v>
      </c>
      <c r="D5" s="294">
        <v>0</v>
      </c>
      <c r="E5" s="294">
        <v>0.125</v>
      </c>
      <c r="F5" s="294">
        <v>4.1666666666666664E-2</v>
      </c>
      <c r="G5" s="294">
        <v>1</v>
      </c>
    </row>
    <row r="6" spans="1:7" x14ac:dyDescent="0.25">
      <c r="A6" s="293" t="s">
        <v>71</v>
      </c>
      <c r="B6" s="294">
        <v>0.2857142857142857</v>
      </c>
      <c r="C6" s="294">
        <v>0.14285714285714285</v>
      </c>
      <c r="D6" s="294">
        <v>0.35714285714285715</v>
      </c>
      <c r="E6" s="294">
        <v>0.21428571428571427</v>
      </c>
      <c r="F6" s="294">
        <v>0</v>
      </c>
      <c r="G6" s="294">
        <v>1</v>
      </c>
    </row>
    <row r="7" spans="1:7" x14ac:dyDescent="0.25">
      <c r="A7" s="295" t="s">
        <v>789</v>
      </c>
      <c r="B7" s="296">
        <v>0.54838709677419351</v>
      </c>
      <c r="C7" s="296">
        <v>0.19354838709677419</v>
      </c>
      <c r="D7" s="296">
        <v>8.0645161290322578E-2</v>
      </c>
      <c r="E7" s="296">
        <v>0.14516129032258066</v>
      </c>
      <c r="F7" s="296">
        <v>3.2258064516129031E-2</v>
      </c>
      <c r="G7" s="296">
        <v>1</v>
      </c>
    </row>
    <row r="8" spans="1:7" s="288" customFormat="1" x14ac:dyDescent="0.25">
      <c r="A8" s="416"/>
      <c r="B8" s="417"/>
      <c r="C8" s="417"/>
      <c r="D8" s="417"/>
      <c r="E8" s="417"/>
      <c r="F8" s="417"/>
      <c r="G8" s="417"/>
    </row>
    <row r="9" spans="1:7" s="288" customFormat="1" x14ac:dyDescent="0.25">
      <c r="A9" s="416"/>
      <c r="B9" s="417"/>
      <c r="C9" s="417"/>
      <c r="D9" s="417"/>
      <c r="E9" s="417"/>
      <c r="F9" s="417"/>
      <c r="G9" s="417"/>
    </row>
    <row r="10" spans="1:7" s="288" customFormat="1" x14ac:dyDescent="0.25">
      <c r="A10" s="416"/>
      <c r="B10" s="417"/>
      <c r="C10" s="417"/>
      <c r="D10" s="417"/>
      <c r="E10" s="417"/>
      <c r="F10" s="417"/>
      <c r="G10" s="417"/>
    </row>
    <row r="11" spans="1:7" s="288" customFormat="1" x14ac:dyDescent="0.25">
      <c r="A11" s="416"/>
      <c r="B11" s="417"/>
      <c r="C11" s="417"/>
      <c r="D11" s="417"/>
      <c r="E11" s="417"/>
      <c r="F11" s="417"/>
      <c r="G11" s="417"/>
    </row>
    <row r="12" spans="1:7" s="288" customFormat="1" x14ac:dyDescent="0.25">
      <c r="A12" s="416"/>
      <c r="B12" s="417"/>
      <c r="C12" s="417"/>
      <c r="D12" s="417"/>
      <c r="E12" s="417"/>
      <c r="F12" s="417"/>
      <c r="G12" s="417"/>
    </row>
    <row r="13" spans="1:7" s="288" customFormat="1" x14ac:dyDescent="0.25">
      <c r="A13" s="416"/>
      <c r="B13" s="417"/>
      <c r="C13" s="417"/>
      <c r="D13" s="417"/>
      <c r="E13" s="417"/>
      <c r="F13" s="417"/>
      <c r="G13" s="417"/>
    </row>
    <row r="14" spans="1:7" s="288" customFormat="1" x14ac:dyDescent="0.25">
      <c r="A14" s="416"/>
      <c r="B14" s="417"/>
      <c r="C14" s="417"/>
      <c r="D14" s="417"/>
      <c r="E14" s="417"/>
      <c r="F14" s="417"/>
      <c r="G14" s="417"/>
    </row>
    <row r="15" spans="1:7" s="288" customFormat="1" x14ac:dyDescent="0.25">
      <c r="A15" s="416"/>
      <c r="B15" s="417"/>
      <c r="C15" s="417"/>
      <c r="D15" s="417"/>
      <c r="E15" s="417"/>
      <c r="F15" s="417"/>
      <c r="G15" s="417"/>
    </row>
    <row r="16" spans="1:7" s="288" customFormat="1" x14ac:dyDescent="0.25">
      <c r="A16" s="416"/>
      <c r="B16" s="417"/>
      <c r="C16" s="417"/>
      <c r="D16" s="417"/>
      <c r="E16" s="417"/>
      <c r="F16" s="417"/>
      <c r="G16" s="417"/>
    </row>
    <row r="17" spans="1:7" s="288" customFormat="1" x14ac:dyDescent="0.25">
      <c r="A17" s="416"/>
      <c r="B17" s="417"/>
      <c r="C17" s="417"/>
      <c r="D17" s="417"/>
      <c r="E17" s="417"/>
      <c r="F17" s="417"/>
      <c r="G17" s="417"/>
    </row>
    <row r="18" spans="1:7" s="288" customFormat="1" x14ac:dyDescent="0.25">
      <c r="A18" s="416"/>
      <c r="B18" s="417"/>
      <c r="C18" s="417"/>
      <c r="D18" s="417"/>
      <c r="E18" s="417"/>
      <c r="F18" s="417"/>
      <c r="G18" s="417"/>
    </row>
    <row r="19" spans="1:7" s="288" customFormat="1" x14ac:dyDescent="0.25">
      <c r="A19" s="416"/>
      <c r="B19" s="417"/>
      <c r="C19" s="417"/>
      <c r="D19" s="417"/>
      <c r="E19" s="417"/>
      <c r="F19" s="417"/>
      <c r="G19" s="417"/>
    </row>
    <row r="20" spans="1:7" s="288" customFormat="1" x14ac:dyDescent="0.25">
      <c r="A20" s="416"/>
      <c r="B20" s="417"/>
      <c r="C20" s="417"/>
      <c r="D20" s="417"/>
      <c r="E20" s="417"/>
      <c r="F20" s="417"/>
      <c r="G20" s="417"/>
    </row>
    <row r="21" spans="1:7" s="288" customFormat="1" x14ac:dyDescent="0.25">
      <c r="A21" s="416"/>
      <c r="B21" s="417"/>
      <c r="C21" s="417"/>
      <c r="D21" s="417"/>
      <c r="E21" s="417"/>
      <c r="F21" s="417"/>
      <c r="G21" s="417"/>
    </row>
    <row r="22" spans="1:7" s="288" customFormat="1" x14ac:dyDescent="0.25">
      <c r="A22" s="416"/>
      <c r="B22" s="417"/>
      <c r="C22" s="417"/>
      <c r="D22" s="417"/>
      <c r="E22" s="417"/>
      <c r="F22" s="417"/>
      <c r="G22" s="417"/>
    </row>
    <row r="23" spans="1:7" s="288" customFormat="1" x14ac:dyDescent="0.25">
      <c r="A23" s="416"/>
      <c r="B23" s="417"/>
      <c r="C23" s="417"/>
      <c r="D23" s="417"/>
      <c r="E23" s="417"/>
      <c r="F23" s="417"/>
      <c r="G23" s="417"/>
    </row>
    <row r="24" spans="1:7" s="288" customFormat="1" x14ac:dyDescent="0.25">
      <c r="A24" s="416"/>
      <c r="B24" s="417"/>
      <c r="C24" s="417"/>
      <c r="D24" s="417"/>
      <c r="E24" s="417"/>
      <c r="F24" s="417"/>
      <c r="G24" s="417"/>
    </row>
    <row r="25" spans="1:7" s="288" customFormat="1" x14ac:dyDescent="0.25">
      <c r="A25" s="416"/>
      <c r="B25" s="417"/>
      <c r="C25" s="417"/>
      <c r="D25" s="417"/>
      <c r="E25" s="417"/>
      <c r="F25" s="417"/>
      <c r="G25" s="417"/>
    </row>
    <row r="26" spans="1:7" s="288" customFormat="1" x14ac:dyDescent="0.25">
      <c r="A26" s="416"/>
      <c r="B26" s="417"/>
      <c r="C26" s="417"/>
      <c r="D26" s="417"/>
      <c r="E26" s="417"/>
      <c r="F26" s="417"/>
      <c r="G26" s="417"/>
    </row>
    <row r="27" spans="1:7" s="288" customFormat="1" x14ac:dyDescent="0.25">
      <c r="A27" s="416"/>
      <c r="B27" s="417"/>
      <c r="C27" s="417"/>
      <c r="D27" s="417"/>
      <c r="E27" s="417"/>
      <c r="F27" s="417"/>
      <c r="G27" s="417"/>
    </row>
    <row r="28" spans="1:7" s="288" customFormat="1" x14ac:dyDescent="0.25">
      <c r="A28" s="416"/>
      <c r="B28" s="417"/>
      <c r="C28" s="417"/>
      <c r="D28" s="417"/>
      <c r="E28" s="417"/>
      <c r="F28" s="417"/>
      <c r="G28" s="417"/>
    </row>
    <row r="32" spans="1:7" x14ac:dyDescent="0.25">
      <c r="A32" s="313" t="s">
        <v>910</v>
      </c>
      <c r="B32" s="314" t="s">
        <v>791</v>
      </c>
      <c r="C32" s="315"/>
      <c r="D32" s="315"/>
      <c r="E32" s="315"/>
      <c r="F32" s="315"/>
      <c r="G32" s="315"/>
    </row>
    <row r="33" spans="1:7" x14ac:dyDescent="0.25">
      <c r="A33" s="314" t="s">
        <v>788</v>
      </c>
      <c r="B33" s="315" t="s">
        <v>20</v>
      </c>
      <c r="C33" s="315" t="s">
        <v>21</v>
      </c>
      <c r="D33" s="315" t="s">
        <v>18</v>
      </c>
      <c r="E33" s="315" t="s">
        <v>649</v>
      </c>
      <c r="F33" s="315" t="s">
        <v>19</v>
      </c>
      <c r="G33" s="315" t="s">
        <v>789</v>
      </c>
    </row>
    <row r="34" spans="1:7" x14ac:dyDescent="0.25">
      <c r="A34" s="315" t="s">
        <v>29</v>
      </c>
      <c r="B34" s="316">
        <v>10</v>
      </c>
      <c r="C34" s="316">
        <v>30</v>
      </c>
      <c r="D34" s="316">
        <v>6</v>
      </c>
      <c r="E34" s="316">
        <v>2</v>
      </c>
      <c r="F34" s="316"/>
      <c r="G34" s="316">
        <v>48</v>
      </c>
    </row>
    <row r="35" spans="1:7" x14ac:dyDescent="0.25">
      <c r="A35" s="315" t="s">
        <v>71</v>
      </c>
      <c r="B35" s="316">
        <v>2</v>
      </c>
      <c r="C35" s="316">
        <v>4</v>
      </c>
      <c r="D35" s="316">
        <v>2</v>
      </c>
      <c r="E35" s="316"/>
      <c r="F35" s="316">
        <v>5</v>
      </c>
      <c r="G35" s="316">
        <v>13</v>
      </c>
    </row>
    <row r="36" spans="1:7" x14ac:dyDescent="0.25">
      <c r="A36" s="315" t="s">
        <v>789</v>
      </c>
      <c r="B36" s="316">
        <v>12</v>
      </c>
      <c r="C36" s="316">
        <v>34</v>
      </c>
      <c r="D36" s="316">
        <v>8</v>
      </c>
      <c r="E36" s="316">
        <v>2</v>
      </c>
      <c r="F36" s="316">
        <v>5</v>
      </c>
      <c r="G36" s="316">
        <v>61</v>
      </c>
    </row>
    <row r="41" spans="1:7" x14ac:dyDescent="0.25">
      <c r="A41" s="319" t="s">
        <v>910</v>
      </c>
      <c r="B41" s="319" t="s">
        <v>791</v>
      </c>
      <c r="C41" s="312"/>
      <c r="D41" s="312"/>
      <c r="E41" s="312"/>
      <c r="F41" s="312"/>
    </row>
    <row r="42" spans="1:7" x14ac:dyDescent="0.25">
      <c r="A42" s="320" t="s">
        <v>796</v>
      </c>
      <c r="B42" s="312" t="s">
        <v>21</v>
      </c>
      <c r="C42" s="312" t="s">
        <v>20</v>
      </c>
      <c r="D42" s="312" t="s">
        <v>18</v>
      </c>
      <c r="E42" s="312" t="s">
        <v>649</v>
      </c>
      <c r="F42" s="312" t="s">
        <v>19</v>
      </c>
    </row>
    <row r="43" spans="1:7" ht="120" x14ac:dyDescent="0.25">
      <c r="A43" s="321" t="s">
        <v>275</v>
      </c>
      <c r="B43" s="142">
        <v>0.44444444444444442</v>
      </c>
      <c r="C43" s="142">
        <v>0.33333333333333331</v>
      </c>
      <c r="D43" s="142">
        <v>0.22222222222222221</v>
      </c>
      <c r="E43" s="142">
        <v>0</v>
      </c>
      <c r="F43" s="142">
        <v>0</v>
      </c>
    </row>
    <row r="44" spans="1:7" ht="90" x14ac:dyDescent="0.25">
      <c r="A44" s="321" t="s">
        <v>227</v>
      </c>
      <c r="B44" s="142">
        <v>1</v>
      </c>
      <c r="C44" s="142">
        <v>0</v>
      </c>
      <c r="D44" s="142">
        <v>0</v>
      </c>
      <c r="E44" s="142">
        <v>0</v>
      </c>
      <c r="F44" s="142">
        <v>0</v>
      </c>
    </row>
    <row r="45" spans="1:7" ht="45" x14ac:dyDescent="0.25">
      <c r="A45" s="321" t="s">
        <v>199</v>
      </c>
      <c r="B45" s="142">
        <v>1</v>
      </c>
      <c r="C45" s="142">
        <v>0</v>
      </c>
      <c r="D45" s="142">
        <v>0</v>
      </c>
      <c r="E45" s="142">
        <v>0</v>
      </c>
      <c r="F45" s="142">
        <v>0</v>
      </c>
    </row>
    <row r="46" spans="1:7" ht="60" x14ac:dyDescent="0.25">
      <c r="A46" s="321" t="s">
        <v>26</v>
      </c>
      <c r="B46" s="142">
        <v>0.47619047619047616</v>
      </c>
      <c r="C46" s="142">
        <v>0.21428571428571427</v>
      </c>
      <c r="D46" s="142">
        <v>0.14285714285714285</v>
      </c>
      <c r="E46" s="142">
        <v>4.7619047619047616E-2</v>
      </c>
      <c r="F46" s="142">
        <v>0.11904761904761904</v>
      </c>
    </row>
    <row r="49" spans="1:27" x14ac:dyDescent="0.25">
      <c r="R49" s="290" t="s">
        <v>790</v>
      </c>
      <c r="S49" s="290" t="s">
        <v>791</v>
      </c>
    </row>
    <row r="50" spans="1:27" x14ac:dyDescent="0.25">
      <c r="R50" s="298" t="s">
        <v>5</v>
      </c>
      <c r="S50" s="297" t="s">
        <v>21</v>
      </c>
      <c r="T50" s="297" t="s">
        <v>20</v>
      </c>
      <c r="U50" s="297" t="s">
        <v>19</v>
      </c>
      <c r="V50" s="297" t="s">
        <v>18</v>
      </c>
      <c r="W50" s="297" t="s">
        <v>649</v>
      </c>
      <c r="X50" s="291" t="s">
        <v>789</v>
      </c>
      <c r="AA50" s="139"/>
    </row>
    <row r="51" spans="1:27" x14ac:dyDescent="0.25">
      <c r="A51" s="290" t="s">
        <v>910</v>
      </c>
      <c r="B51" s="290" t="s">
        <v>791</v>
      </c>
      <c r="R51" s="299" t="s">
        <v>28</v>
      </c>
      <c r="S51" s="310">
        <v>1</v>
      </c>
      <c r="T51" s="310"/>
      <c r="U51" s="310"/>
      <c r="V51" s="310"/>
      <c r="W51" s="310"/>
      <c r="X51" s="310">
        <v>1</v>
      </c>
    </row>
    <row r="52" spans="1:27" x14ac:dyDescent="0.25">
      <c r="A52" s="314" t="s">
        <v>5</v>
      </c>
      <c r="B52" s="312" t="s">
        <v>21</v>
      </c>
      <c r="C52" s="312" t="s">
        <v>20</v>
      </c>
      <c r="D52" s="312" t="s">
        <v>19</v>
      </c>
      <c r="E52" s="312" t="s">
        <v>18</v>
      </c>
      <c r="F52" s="312" t="s">
        <v>649</v>
      </c>
      <c r="G52" s="132" t="s">
        <v>789</v>
      </c>
      <c r="R52" s="299" t="s">
        <v>49</v>
      </c>
      <c r="S52" s="310"/>
      <c r="T52" s="310"/>
      <c r="U52" s="310"/>
      <c r="V52" s="310"/>
      <c r="W52" s="310">
        <v>2</v>
      </c>
      <c r="X52" s="310">
        <v>2</v>
      </c>
    </row>
    <row r="53" spans="1:27" x14ac:dyDescent="0.25">
      <c r="A53" s="317" t="s">
        <v>28</v>
      </c>
      <c r="B53" s="136">
        <v>1</v>
      </c>
      <c r="C53" s="136"/>
      <c r="D53" s="136"/>
      <c r="E53" s="136"/>
      <c r="F53" s="136"/>
      <c r="G53" s="136">
        <v>1</v>
      </c>
      <c r="R53" s="299" t="s">
        <v>70</v>
      </c>
      <c r="S53" s="310"/>
      <c r="T53" s="310">
        <v>3</v>
      </c>
      <c r="U53" s="310">
        <v>2</v>
      </c>
      <c r="V53" s="310">
        <v>3</v>
      </c>
      <c r="W53" s="310">
        <v>2</v>
      </c>
      <c r="X53" s="310">
        <v>10</v>
      </c>
    </row>
    <row r="54" spans="1:27" x14ac:dyDescent="0.25">
      <c r="A54" s="317" t="s">
        <v>49</v>
      </c>
      <c r="B54" s="136">
        <v>2</v>
      </c>
      <c r="C54" s="136"/>
      <c r="D54" s="136"/>
      <c r="E54" s="136"/>
      <c r="F54" s="136"/>
      <c r="G54" s="136">
        <v>2</v>
      </c>
      <c r="R54" s="299" t="s">
        <v>157</v>
      </c>
      <c r="S54" s="310">
        <v>5</v>
      </c>
      <c r="T54" s="310"/>
      <c r="U54" s="310"/>
      <c r="V54" s="310"/>
      <c r="W54" s="310"/>
      <c r="X54" s="310">
        <v>5</v>
      </c>
    </row>
    <row r="55" spans="1:27" x14ac:dyDescent="0.25">
      <c r="A55" s="317" t="s">
        <v>70</v>
      </c>
      <c r="B55" s="136">
        <v>2</v>
      </c>
      <c r="C55" s="136">
        <v>3</v>
      </c>
      <c r="D55" s="136">
        <v>2</v>
      </c>
      <c r="E55" s="136">
        <v>2</v>
      </c>
      <c r="F55" s="136">
        <v>1</v>
      </c>
      <c r="G55" s="136">
        <v>10</v>
      </c>
      <c r="R55" s="299" t="s">
        <v>201</v>
      </c>
      <c r="S55" s="310">
        <v>7</v>
      </c>
      <c r="T55" s="310"/>
      <c r="U55" s="310"/>
      <c r="V55" s="310"/>
      <c r="W55" s="310">
        <v>2</v>
      </c>
      <c r="X55" s="310">
        <v>9</v>
      </c>
    </row>
    <row r="56" spans="1:27" x14ac:dyDescent="0.25">
      <c r="A56" s="317" t="s">
        <v>157</v>
      </c>
      <c r="B56" s="136">
        <v>4</v>
      </c>
      <c r="C56" s="136">
        <v>1</v>
      </c>
      <c r="D56" s="136"/>
      <c r="E56" s="136"/>
      <c r="F56" s="136"/>
      <c r="G56" s="136">
        <v>5</v>
      </c>
      <c r="J56" s="139">
        <f>7/9</f>
        <v>0.77777777777777779</v>
      </c>
      <c r="R56" s="299" t="s">
        <v>259</v>
      </c>
      <c r="S56" s="310">
        <v>2</v>
      </c>
      <c r="T56" s="310"/>
      <c r="U56" s="310"/>
      <c r="V56" s="310">
        <v>2</v>
      </c>
      <c r="W56" s="310"/>
      <c r="X56" s="310">
        <v>4</v>
      </c>
    </row>
    <row r="57" spans="1:27" x14ac:dyDescent="0.25">
      <c r="A57" s="317" t="s">
        <v>201</v>
      </c>
      <c r="B57" s="136">
        <v>9</v>
      </c>
      <c r="C57" s="136"/>
      <c r="D57" s="136"/>
      <c r="E57" s="136"/>
      <c r="F57" s="136"/>
      <c r="G57" s="136">
        <v>9</v>
      </c>
      <c r="R57" s="299" t="s">
        <v>311</v>
      </c>
      <c r="S57" s="310">
        <v>8</v>
      </c>
      <c r="T57" s="310">
        <v>2</v>
      </c>
      <c r="U57" s="310">
        <v>2</v>
      </c>
      <c r="V57" s="310">
        <v>5</v>
      </c>
      <c r="W57" s="310">
        <v>2</v>
      </c>
      <c r="X57" s="310">
        <v>19</v>
      </c>
    </row>
    <row r="58" spans="1:27" x14ac:dyDescent="0.25">
      <c r="A58" s="317" t="s">
        <v>259</v>
      </c>
      <c r="B58" s="136">
        <v>1</v>
      </c>
      <c r="C58" s="136"/>
      <c r="D58" s="136"/>
      <c r="E58" s="136">
        <v>3</v>
      </c>
      <c r="F58" s="136"/>
      <c r="G58" s="136">
        <v>4</v>
      </c>
      <c r="R58" s="299" t="s">
        <v>496</v>
      </c>
      <c r="S58" s="310">
        <v>5</v>
      </c>
      <c r="T58" s="310">
        <v>1</v>
      </c>
      <c r="U58" s="310"/>
      <c r="V58" s="310"/>
      <c r="W58" s="310"/>
      <c r="X58" s="310">
        <v>6</v>
      </c>
    </row>
    <row r="59" spans="1:27" x14ac:dyDescent="0.25">
      <c r="A59" s="317" t="s">
        <v>311</v>
      </c>
      <c r="B59" s="136">
        <v>8</v>
      </c>
      <c r="C59" s="136">
        <v>3</v>
      </c>
      <c r="D59" s="136">
        <v>3</v>
      </c>
      <c r="E59" s="136">
        <v>4</v>
      </c>
      <c r="F59" s="136">
        <v>1</v>
      </c>
      <c r="G59" s="136">
        <v>19</v>
      </c>
      <c r="R59" s="299" t="s">
        <v>571</v>
      </c>
      <c r="S59" s="310">
        <v>5</v>
      </c>
      <c r="T59" s="310">
        <v>1</v>
      </c>
      <c r="U59" s="310"/>
      <c r="V59" s="310"/>
      <c r="W59" s="310"/>
      <c r="X59" s="310">
        <v>6</v>
      </c>
    </row>
    <row r="60" spans="1:27" x14ac:dyDescent="0.25">
      <c r="A60" s="317" t="s">
        <v>496</v>
      </c>
      <c r="B60" s="136">
        <v>3</v>
      </c>
      <c r="C60" s="136">
        <v>3</v>
      </c>
      <c r="D60" s="136"/>
      <c r="E60" s="136"/>
      <c r="F60" s="136"/>
      <c r="G60" s="136">
        <v>6</v>
      </c>
      <c r="R60" s="309" t="s">
        <v>789</v>
      </c>
      <c r="S60" s="310">
        <v>33</v>
      </c>
      <c r="T60" s="310">
        <v>7</v>
      </c>
      <c r="U60" s="310">
        <v>4</v>
      </c>
      <c r="V60" s="310">
        <v>10</v>
      </c>
      <c r="W60" s="310">
        <v>8</v>
      </c>
      <c r="X60" s="310">
        <v>62</v>
      </c>
    </row>
    <row r="61" spans="1:27" x14ac:dyDescent="0.25">
      <c r="A61" s="317" t="s">
        <v>571</v>
      </c>
      <c r="B61" s="136">
        <v>4</v>
      </c>
      <c r="C61" s="136">
        <v>2</v>
      </c>
      <c r="D61" s="136"/>
      <c r="E61" s="136"/>
      <c r="F61" s="136"/>
      <c r="G61" s="136">
        <v>6</v>
      </c>
    </row>
    <row r="62" spans="1:27" x14ac:dyDescent="0.25">
      <c r="A62" s="318" t="s">
        <v>789</v>
      </c>
      <c r="B62" s="136">
        <v>34</v>
      </c>
      <c r="C62" s="136">
        <v>12</v>
      </c>
      <c r="D62" s="136">
        <v>5</v>
      </c>
      <c r="E62" s="136">
        <v>9</v>
      </c>
      <c r="F62" s="136">
        <v>2</v>
      </c>
      <c r="G62" s="136">
        <v>62</v>
      </c>
    </row>
    <row r="64" spans="1:27" x14ac:dyDescent="0.25">
      <c r="E64" s="139"/>
    </row>
    <row r="65" spans="1:5" x14ac:dyDescent="0.25">
      <c r="E65" s="139"/>
    </row>
    <row r="66" spans="1:5" ht="15.75" thickBot="1" x14ac:dyDescent="0.3">
      <c r="E66" s="139"/>
    </row>
    <row r="67" spans="1:5" ht="15.75" thickBot="1" x14ac:dyDescent="0.3"/>
    <row r="68" spans="1:5" ht="15.75" thickBot="1" x14ac:dyDescent="0.3"/>
    <row r="69" spans="1:5" ht="75.75" thickBot="1" x14ac:dyDescent="0.3">
      <c r="A69" s="305" t="s">
        <v>7</v>
      </c>
      <c r="B69" s="305" t="s">
        <v>6</v>
      </c>
      <c r="C69" s="305" t="s">
        <v>909</v>
      </c>
      <c r="D69" s="306" t="s">
        <v>911</v>
      </c>
      <c r="E69" s="306" t="s">
        <v>797</v>
      </c>
    </row>
    <row r="70" spans="1:5" ht="31.5" thickTop="1" thickBot="1" x14ac:dyDescent="0.3">
      <c r="A70" s="301" t="s">
        <v>260</v>
      </c>
      <c r="B70" s="302" t="s">
        <v>29</v>
      </c>
      <c r="C70" s="300" t="s">
        <v>18</v>
      </c>
      <c r="D70" s="303">
        <v>1</v>
      </c>
      <c r="E70" s="303">
        <v>0</v>
      </c>
    </row>
    <row r="71" spans="1:5" ht="16.5" thickTop="1" thickBot="1" x14ac:dyDescent="0.3">
      <c r="A71" s="301" t="s">
        <v>176</v>
      </c>
      <c r="B71" s="300" t="s">
        <v>29</v>
      </c>
      <c r="C71" s="300" t="s">
        <v>20</v>
      </c>
      <c r="D71" s="303">
        <v>0.95</v>
      </c>
      <c r="E71" s="303">
        <v>0.95</v>
      </c>
    </row>
    <row r="72" spans="1:5" ht="31.5" thickTop="1" thickBot="1" x14ac:dyDescent="0.3">
      <c r="A72" s="301" t="s">
        <v>250</v>
      </c>
      <c r="B72" s="300" t="s">
        <v>29</v>
      </c>
      <c r="C72" s="300" t="s">
        <v>21</v>
      </c>
      <c r="D72" s="303">
        <v>1</v>
      </c>
      <c r="E72" s="303">
        <v>1</v>
      </c>
    </row>
    <row r="73" spans="1:5" ht="31.5" thickTop="1" thickBot="1" x14ac:dyDescent="0.3">
      <c r="A73" s="301" t="s">
        <v>158</v>
      </c>
      <c r="B73" s="304" t="s">
        <v>29</v>
      </c>
      <c r="C73" s="300" t="s">
        <v>21</v>
      </c>
      <c r="D73" s="303">
        <v>1</v>
      </c>
      <c r="E73" s="303">
        <v>1</v>
      </c>
    </row>
    <row r="74" spans="1:5" ht="16.5" thickTop="1" thickBot="1" x14ac:dyDescent="0.3">
      <c r="A74" s="301" t="s">
        <v>634</v>
      </c>
      <c r="B74" s="300" t="s">
        <v>29</v>
      </c>
      <c r="C74" s="300" t="s">
        <v>21</v>
      </c>
      <c r="D74" s="307">
        <v>13</v>
      </c>
      <c r="E74" s="307">
        <v>13.777777777777779</v>
      </c>
    </row>
    <row r="75" spans="1:5" ht="31.5" thickTop="1" thickBot="1" x14ac:dyDescent="0.3">
      <c r="A75" s="301" t="s">
        <v>132</v>
      </c>
      <c r="B75" s="302" t="s">
        <v>71</v>
      </c>
      <c r="C75" s="300" t="s">
        <v>19</v>
      </c>
      <c r="D75" s="303">
        <v>1</v>
      </c>
      <c r="E75" s="303">
        <v>0.55000000000000004</v>
      </c>
    </row>
    <row r="76" spans="1:5" ht="31.5" thickTop="1" thickBot="1" x14ac:dyDescent="0.3">
      <c r="A76" s="301" t="s">
        <v>135</v>
      </c>
      <c r="B76" s="304" t="s">
        <v>71</v>
      </c>
      <c r="C76" s="300" t="s">
        <v>19</v>
      </c>
      <c r="D76" s="303">
        <v>1</v>
      </c>
      <c r="E76" s="303">
        <v>0.67</v>
      </c>
    </row>
    <row r="77" spans="1:5" ht="46.5" thickTop="1" thickBot="1" x14ac:dyDescent="0.3">
      <c r="A77" s="301" t="s">
        <v>547</v>
      </c>
      <c r="B77" s="302" t="s">
        <v>29</v>
      </c>
      <c r="C77" s="300" t="s">
        <v>20</v>
      </c>
      <c r="D77" s="303">
        <v>0.9</v>
      </c>
      <c r="E77" s="303">
        <v>0.875</v>
      </c>
    </row>
    <row r="78" spans="1:5" ht="16.5" thickTop="1" thickBot="1" x14ac:dyDescent="0.3">
      <c r="A78" s="301" t="s">
        <v>400</v>
      </c>
      <c r="B78" s="304" t="s">
        <v>29</v>
      </c>
      <c r="C78" s="300" t="s">
        <v>21</v>
      </c>
      <c r="D78" s="303">
        <v>0.01</v>
      </c>
      <c r="E78" s="303">
        <v>2.5392670157068065E-3</v>
      </c>
    </row>
    <row r="79" spans="1:5" ht="31.5" thickTop="1" thickBot="1" x14ac:dyDescent="0.3">
      <c r="A79" s="301" t="s">
        <v>312</v>
      </c>
      <c r="B79" s="302" t="s">
        <v>71</v>
      </c>
      <c r="C79" s="300" t="s">
        <v>19</v>
      </c>
      <c r="D79" s="303">
        <v>1</v>
      </c>
      <c r="E79" s="303">
        <v>0.75</v>
      </c>
    </row>
    <row r="80" spans="1:5" ht="31.5" thickTop="1" thickBot="1" x14ac:dyDescent="0.3">
      <c r="A80" s="301" t="s">
        <v>120</v>
      </c>
      <c r="B80" s="304" t="s">
        <v>71</v>
      </c>
      <c r="C80" s="300" t="s">
        <v>20</v>
      </c>
      <c r="D80" s="303">
        <v>1</v>
      </c>
      <c r="E80" s="303">
        <v>0.94</v>
      </c>
    </row>
    <row r="81" spans="1:5" ht="16.5" thickTop="1" thickBot="1" x14ac:dyDescent="0.3">
      <c r="A81" s="301" t="s">
        <v>572</v>
      </c>
      <c r="B81" s="302" t="s">
        <v>29</v>
      </c>
      <c r="C81" s="300" t="s">
        <v>21</v>
      </c>
      <c r="D81" s="303">
        <v>1</v>
      </c>
      <c r="E81" s="303">
        <v>1</v>
      </c>
    </row>
    <row r="82" spans="1:5" ht="31.5" thickTop="1" thickBot="1" x14ac:dyDescent="0.3">
      <c r="A82" s="301" t="s">
        <v>111</v>
      </c>
      <c r="B82" s="300" t="s">
        <v>29</v>
      </c>
      <c r="C82" s="300" t="s">
        <v>649</v>
      </c>
      <c r="D82" s="303">
        <v>1</v>
      </c>
      <c r="E82" s="303">
        <v>0</v>
      </c>
    </row>
    <row r="83" spans="1:5" ht="31.5" thickTop="1" thickBot="1" x14ac:dyDescent="0.3">
      <c r="A83" s="301" t="s">
        <v>84</v>
      </c>
      <c r="B83" s="304" t="s">
        <v>29</v>
      </c>
      <c r="C83" s="300" t="s">
        <v>20</v>
      </c>
      <c r="D83" s="303">
        <v>1</v>
      </c>
      <c r="E83" s="303">
        <v>0.94459300000097912</v>
      </c>
    </row>
    <row r="84" spans="1:5" ht="31.5" thickTop="1" thickBot="1" x14ac:dyDescent="0.3">
      <c r="A84" s="301" t="s">
        <v>599</v>
      </c>
      <c r="B84" s="304" t="s">
        <v>29</v>
      </c>
      <c r="C84" s="300" t="s">
        <v>21</v>
      </c>
      <c r="D84" s="303">
        <v>0.8</v>
      </c>
      <c r="E84" s="303">
        <v>1</v>
      </c>
    </row>
    <row r="85" spans="1:5" ht="31.5" thickTop="1" thickBot="1" x14ac:dyDescent="0.3">
      <c r="A85" s="301" t="s">
        <v>213</v>
      </c>
      <c r="B85" s="304" t="s">
        <v>29</v>
      </c>
      <c r="C85" s="300" t="s">
        <v>21</v>
      </c>
      <c r="D85" s="303">
        <v>1</v>
      </c>
      <c r="E85" s="303">
        <v>1</v>
      </c>
    </row>
    <row r="86" spans="1:5" ht="16.5" thickTop="1" thickBot="1" x14ac:dyDescent="0.3">
      <c r="A86" s="301" t="s">
        <v>107</v>
      </c>
      <c r="B86" s="304" t="s">
        <v>29</v>
      </c>
      <c r="C86" s="300" t="s">
        <v>18</v>
      </c>
      <c r="D86" s="303">
        <v>1</v>
      </c>
      <c r="E86" s="303">
        <v>0.66435185185185186</v>
      </c>
    </row>
    <row r="87" spans="1:5" ht="16.5" thickTop="1" thickBot="1" x14ac:dyDescent="0.3">
      <c r="A87" s="301" t="s">
        <v>276</v>
      </c>
      <c r="B87" s="304" t="s">
        <v>29</v>
      </c>
      <c r="C87" s="300" t="s">
        <v>18</v>
      </c>
      <c r="D87" s="303">
        <v>0.65</v>
      </c>
      <c r="E87" s="303">
        <v>0.33926645091693636</v>
      </c>
    </row>
    <row r="88" spans="1:5" ht="16.5" thickTop="1" thickBot="1" x14ac:dyDescent="0.3">
      <c r="A88" s="301" t="s">
        <v>99</v>
      </c>
      <c r="B88" s="304" t="s">
        <v>29</v>
      </c>
      <c r="C88" s="300" t="s">
        <v>20</v>
      </c>
      <c r="D88" s="303">
        <v>1</v>
      </c>
      <c r="E88" s="303">
        <v>0.9916666666666667</v>
      </c>
    </row>
    <row r="89" spans="1:5" ht="46.5" thickTop="1" thickBot="1" x14ac:dyDescent="0.3">
      <c r="A89" s="301" t="s">
        <v>522</v>
      </c>
      <c r="B89" s="304" t="s">
        <v>29</v>
      </c>
      <c r="C89" s="300" t="s">
        <v>21</v>
      </c>
      <c r="D89" s="303">
        <v>0.8</v>
      </c>
      <c r="E89" s="303">
        <v>0.95065458207452158</v>
      </c>
    </row>
    <row r="90" spans="1:5" ht="46.5" thickTop="1" thickBot="1" x14ac:dyDescent="0.3">
      <c r="A90" s="301" t="s">
        <v>497</v>
      </c>
      <c r="B90" s="304" t="s">
        <v>29</v>
      </c>
      <c r="C90" s="300" t="s">
        <v>20</v>
      </c>
      <c r="D90" s="303">
        <v>0.75</v>
      </c>
      <c r="E90" s="303">
        <v>0.68614379084967325</v>
      </c>
    </row>
    <row r="91" spans="1:5" ht="31.5" thickTop="1" thickBot="1" x14ac:dyDescent="0.3">
      <c r="A91" s="301" t="s">
        <v>432</v>
      </c>
      <c r="B91" s="302" t="s">
        <v>71</v>
      </c>
      <c r="C91" s="300" t="s">
        <v>20</v>
      </c>
      <c r="D91" s="303">
        <v>0.15</v>
      </c>
      <c r="E91" s="303">
        <v>0.15578644476957393</v>
      </c>
    </row>
    <row r="92" spans="1:5" ht="31.5" thickTop="1" thickBot="1" x14ac:dyDescent="0.3">
      <c r="A92" s="301" t="s">
        <v>64</v>
      </c>
      <c r="B92" s="302" t="s">
        <v>29</v>
      </c>
      <c r="C92" s="300" t="s">
        <v>21</v>
      </c>
      <c r="D92" s="303">
        <v>1</v>
      </c>
      <c r="E92" s="303">
        <v>0.83018867924528306</v>
      </c>
    </row>
    <row r="93" spans="1:5" ht="61.5" thickTop="1" thickBot="1" x14ac:dyDescent="0.3">
      <c r="A93" s="301" t="s">
        <v>303</v>
      </c>
      <c r="B93" s="304" t="s">
        <v>29</v>
      </c>
      <c r="C93" s="300" t="s">
        <v>21</v>
      </c>
      <c r="D93" s="303">
        <v>1</v>
      </c>
      <c r="E93" s="303">
        <v>1</v>
      </c>
    </row>
    <row r="94" spans="1:5" ht="16.5" thickTop="1" thickBot="1" x14ac:dyDescent="0.3">
      <c r="A94" s="301" t="s">
        <v>168</v>
      </c>
      <c r="B94" s="304" t="s">
        <v>29</v>
      </c>
      <c r="C94" s="300" t="s">
        <v>21</v>
      </c>
      <c r="D94" s="303">
        <v>1</v>
      </c>
      <c r="E94" s="303">
        <v>1</v>
      </c>
    </row>
    <row r="95" spans="1:5" ht="16.5" thickTop="1" thickBot="1" x14ac:dyDescent="0.3">
      <c r="A95" s="301" t="s">
        <v>587</v>
      </c>
      <c r="B95" s="304" t="s">
        <v>29</v>
      </c>
      <c r="C95" s="300" t="s">
        <v>21</v>
      </c>
      <c r="D95" s="303">
        <v>0.8</v>
      </c>
      <c r="E95" s="303">
        <v>1</v>
      </c>
    </row>
    <row r="96" spans="1:5" ht="46.5" thickTop="1" thickBot="1" x14ac:dyDescent="0.3">
      <c r="A96" s="301" t="s">
        <v>237</v>
      </c>
      <c r="B96" s="304" t="s">
        <v>29</v>
      </c>
      <c r="C96" s="300" t="s">
        <v>21</v>
      </c>
      <c r="D96" s="303">
        <v>1</v>
      </c>
      <c r="E96" s="303">
        <v>1</v>
      </c>
    </row>
    <row r="97" spans="1:5" ht="31.5" thickTop="1" thickBot="1" x14ac:dyDescent="0.3">
      <c r="A97" s="301" t="s">
        <v>50</v>
      </c>
      <c r="B97" s="304" t="s">
        <v>29</v>
      </c>
      <c r="C97" s="300" t="s">
        <v>21</v>
      </c>
      <c r="D97" s="303">
        <v>1</v>
      </c>
      <c r="E97" s="303">
        <v>1</v>
      </c>
    </row>
    <row r="98" spans="1:5" ht="31.5" thickTop="1" thickBot="1" x14ac:dyDescent="0.3">
      <c r="A98" s="301" t="s">
        <v>30</v>
      </c>
      <c r="B98" s="300" t="s">
        <v>29</v>
      </c>
      <c r="C98" s="304" t="s">
        <v>21</v>
      </c>
      <c r="D98" s="303">
        <v>0.9</v>
      </c>
      <c r="E98" s="303">
        <v>1</v>
      </c>
    </row>
    <row r="99" spans="1:5" ht="16.5" thickTop="1" thickBot="1" x14ac:dyDescent="0.3">
      <c r="A99" s="301" t="s">
        <v>416</v>
      </c>
      <c r="B99" s="302" t="s">
        <v>71</v>
      </c>
      <c r="C99" s="300" t="s">
        <v>19</v>
      </c>
      <c r="D99" s="303">
        <v>0.9</v>
      </c>
      <c r="E99" s="303">
        <v>0.77794102958196654</v>
      </c>
    </row>
    <row r="100" spans="1:5" ht="16.5" thickTop="1" thickBot="1" x14ac:dyDescent="0.3">
      <c r="A100" s="301" t="s">
        <v>615</v>
      </c>
      <c r="B100" s="302" t="s">
        <v>29</v>
      </c>
      <c r="C100" s="300" t="s">
        <v>20</v>
      </c>
      <c r="D100" s="303">
        <v>0.04</v>
      </c>
      <c r="E100" s="303">
        <v>3.5998615437867774E-2</v>
      </c>
    </row>
    <row r="101" spans="1:5" ht="46.5" thickTop="1" thickBot="1" x14ac:dyDescent="0.3">
      <c r="A101" s="301" t="s">
        <v>346</v>
      </c>
      <c r="B101" s="300" t="s">
        <v>29</v>
      </c>
      <c r="C101" s="300" t="s">
        <v>21</v>
      </c>
      <c r="D101" s="303">
        <v>0.9</v>
      </c>
      <c r="E101" s="303">
        <v>0.99099999999999999</v>
      </c>
    </row>
    <row r="102" spans="1:5" ht="61.5" thickTop="1" thickBot="1" x14ac:dyDescent="0.3">
      <c r="A102" s="301" t="s">
        <v>246</v>
      </c>
      <c r="B102" s="304" t="s">
        <v>29</v>
      </c>
      <c r="C102" s="300" t="s">
        <v>21</v>
      </c>
      <c r="D102" s="303">
        <v>1</v>
      </c>
      <c r="E102" s="303">
        <v>1</v>
      </c>
    </row>
    <row r="103" spans="1:5" ht="46.5" thickTop="1" thickBot="1" x14ac:dyDescent="0.3">
      <c r="A103" s="301" t="s">
        <v>228</v>
      </c>
      <c r="B103" s="304" t="s">
        <v>29</v>
      </c>
      <c r="C103" s="300" t="s">
        <v>21</v>
      </c>
      <c r="D103" s="303">
        <v>0.85</v>
      </c>
      <c r="E103" s="303">
        <v>1</v>
      </c>
    </row>
    <row r="104" spans="1:5" ht="46.5" thickTop="1" thickBot="1" x14ac:dyDescent="0.3">
      <c r="A104" s="301" t="s">
        <v>560</v>
      </c>
      <c r="B104" s="304" t="s">
        <v>29</v>
      </c>
      <c r="C104" s="300" t="s">
        <v>21</v>
      </c>
      <c r="D104" s="303">
        <v>0.9</v>
      </c>
      <c r="E104" s="303">
        <v>1</v>
      </c>
    </row>
    <row r="105" spans="1:5" ht="16.5" thickTop="1" thickBot="1" x14ac:dyDescent="0.3">
      <c r="A105" s="301" t="s">
        <v>440</v>
      </c>
      <c r="B105" s="302" t="s">
        <v>71</v>
      </c>
      <c r="C105" s="300" t="s">
        <v>18</v>
      </c>
      <c r="D105" s="303">
        <v>1</v>
      </c>
      <c r="E105" s="303">
        <v>0.28311329203403351</v>
      </c>
    </row>
    <row r="106" spans="1:5" ht="31.5" thickTop="1" thickBot="1" x14ac:dyDescent="0.3">
      <c r="A106" s="301" t="s">
        <v>474</v>
      </c>
      <c r="B106" s="302" t="s">
        <v>29</v>
      </c>
      <c r="C106" s="300" t="s">
        <v>20</v>
      </c>
      <c r="D106" s="303">
        <v>1</v>
      </c>
      <c r="E106" s="303">
        <v>0.79834922470314273</v>
      </c>
    </row>
    <row r="107" spans="1:5" ht="31.5" thickTop="1" thickBot="1" x14ac:dyDescent="0.3">
      <c r="A107" s="301" t="s">
        <v>254</v>
      </c>
      <c r="B107" s="304" t="s">
        <v>29</v>
      </c>
      <c r="C107" s="300" t="s">
        <v>21</v>
      </c>
      <c r="D107" s="303">
        <v>1</v>
      </c>
      <c r="E107" s="303">
        <v>1</v>
      </c>
    </row>
    <row r="108" spans="1:5" ht="46.5" thickTop="1" thickBot="1" x14ac:dyDescent="0.3">
      <c r="A108" s="301" t="s">
        <v>359</v>
      </c>
      <c r="B108" s="302" t="s">
        <v>71</v>
      </c>
      <c r="C108" s="300" t="s">
        <v>21</v>
      </c>
      <c r="D108" s="303">
        <v>1</v>
      </c>
      <c r="E108" s="303">
        <v>0.98</v>
      </c>
    </row>
    <row r="109" spans="1:5" ht="31.5" thickTop="1" thickBot="1" x14ac:dyDescent="0.3">
      <c r="A109" s="301" t="s">
        <v>193</v>
      </c>
      <c r="B109" s="300" t="s">
        <v>71</v>
      </c>
      <c r="C109" s="300" t="s">
        <v>21</v>
      </c>
      <c r="D109" s="303">
        <v>1</v>
      </c>
      <c r="E109" s="303">
        <v>1</v>
      </c>
    </row>
    <row r="110" spans="1:5" ht="31.5" thickTop="1" thickBot="1" x14ac:dyDescent="0.3">
      <c r="A110" s="301" t="s">
        <v>202</v>
      </c>
      <c r="B110" s="302" t="s">
        <v>29</v>
      </c>
      <c r="C110" s="300" t="s">
        <v>21</v>
      </c>
      <c r="D110" s="303">
        <v>1</v>
      </c>
      <c r="E110" s="303">
        <v>1</v>
      </c>
    </row>
    <row r="111" spans="1:5" ht="16.5" thickTop="1" thickBot="1" x14ac:dyDescent="0.3">
      <c r="A111" s="301" t="s">
        <v>148</v>
      </c>
      <c r="B111" s="304" t="s">
        <v>29</v>
      </c>
      <c r="C111" s="300" t="s">
        <v>21</v>
      </c>
      <c r="D111" s="303">
        <v>1</v>
      </c>
      <c r="E111" s="303">
        <v>1</v>
      </c>
    </row>
    <row r="112" spans="1:5" ht="31.5" thickTop="1" thickBot="1" x14ac:dyDescent="0.3">
      <c r="A112" s="301" t="s">
        <v>411</v>
      </c>
      <c r="B112" s="300" t="s">
        <v>29</v>
      </c>
      <c r="C112" s="300" t="s">
        <v>21</v>
      </c>
      <c r="D112" s="303">
        <v>0.01</v>
      </c>
      <c r="E112" s="303">
        <v>1.712411576693617E-3</v>
      </c>
    </row>
    <row r="113" spans="1:5" ht="16.5" thickTop="1" thickBot="1" x14ac:dyDescent="0.3">
      <c r="A113" s="301" t="s">
        <v>582</v>
      </c>
      <c r="B113" s="304" t="s">
        <v>29</v>
      </c>
      <c r="C113" s="300" t="s">
        <v>20</v>
      </c>
      <c r="D113" s="303">
        <v>1</v>
      </c>
      <c r="E113" s="303">
        <v>0.9320843091334895</v>
      </c>
    </row>
    <row r="114" spans="1:5" ht="31.5" thickTop="1" thickBot="1" x14ac:dyDescent="0.3">
      <c r="A114" s="301" t="s">
        <v>216</v>
      </c>
      <c r="B114" s="304" t="s">
        <v>29</v>
      </c>
      <c r="C114" s="300" t="s">
        <v>21</v>
      </c>
      <c r="D114" s="303">
        <v>0.8</v>
      </c>
      <c r="E114" s="303">
        <v>0.87870649977332616</v>
      </c>
    </row>
    <row r="115" spans="1:5" ht="31.5" thickTop="1" thickBot="1" x14ac:dyDescent="0.3">
      <c r="A115" s="301" t="s">
        <v>184</v>
      </c>
      <c r="B115" s="300" t="s">
        <v>29</v>
      </c>
      <c r="C115" s="300" t="s">
        <v>21</v>
      </c>
      <c r="D115" s="307">
        <v>4</v>
      </c>
      <c r="E115" s="307">
        <v>0</v>
      </c>
    </row>
    <row r="116" spans="1:5" ht="16.5" thickTop="1" thickBot="1" x14ac:dyDescent="0.3">
      <c r="A116" s="301" t="s">
        <v>380</v>
      </c>
      <c r="B116" s="304" t="s">
        <v>29</v>
      </c>
      <c r="C116" s="300" t="s">
        <v>18</v>
      </c>
      <c r="D116" s="303">
        <v>0.02</v>
      </c>
      <c r="E116" s="303">
        <v>4.3662969081897596E-2</v>
      </c>
    </row>
    <row r="117" spans="1:5" ht="16.5" thickTop="1" thickBot="1" x14ac:dyDescent="0.3">
      <c r="A117" s="301" t="s">
        <v>393</v>
      </c>
      <c r="B117" s="304" t="s">
        <v>29</v>
      </c>
      <c r="C117" s="300" t="s">
        <v>18</v>
      </c>
      <c r="D117" s="303">
        <v>0.02</v>
      </c>
      <c r="E117" s="303">
        <v>-9.6841822034373415E-2</v>
      </c>
    </row>
    <row r="118" spans="1:5" ht="16.5" thickTop="1" thickBot="1" x14ac:dyDescent="0.3">
      <c r="A118" s="301" t="s">
        <v>396</v>
      </c>
      <c r="B118" s="304" t="s">
        <v>29</v>
      </c>
      <c r="C118" s="300" t="s">
        <v>18</v>
      </c>
      <c r="D118" s="303">
        <v>0.02</v>
      </c>
      <c r="E118" s="303">
        <v>-5.8661357022514959E-2</v>
      </c>
    </row>
    <row r="119" spans="1:5" ht="16.5" thickTop="1" thickBot="1" x14ac:dyDescent="0.3">
      <c r="A119" s="301" t="s">
        <v>428</v>
      </c>
      <c r="B119" s="302" t="s">
        <v>71</v>
      </c>
      <c r="C119" s="300" t="s">
        <v>19</v>
      </c>
      <c r="D119" s="303">
        <v>1</v>
      </c>
      <c r="E119" s="303">
        <v>0.62884637127088006</v>
      </c>
    </row>
    <row r="120" spans="1:5" ht="31.5" thickTop="1" thickBot="1" x14ac:dyDescent="0.3">
      <c r="A120" s="301" t="s">
        <v>242</v>
      </c>
      <c r="B120" s="302" t="s">
        <v>29</v>
      </c>
      <c r="C120" s="300" t="s">
        <v>21</v>
      </c>
      <c r="D120" s="303">
        <v>0.8</v>
      </c>
      <c r="E120" s="303">
        <v>0.89697882291884357</v>
      </c>
    </row>
    <row r="121" spans="1:5" ht="16.5" thickTop="1" thickBot="1" x14ac:dyDescent="0.3">
      <c r="A121" s="301" t="s">
        <v>72</v>
      </c>
      <c r="B121" s="302" t="s">
        <v>71</v>
      </c>
      <c r="C121" s="300" t="s">
        <v>21</v>
      </c>
      <c r="D121" s="303">
        <v>0.15</v>
      </c>
      <c r="E121" s="303">
        <v>0</v>
      </c>
    </row>
    <row r="122" spans="1:5" ht="31.5" thickTop="1" thickBot="1" x14ac:dyDescent="0.3">
      <c r="A122" s="301" t="s">
        <v>370</v>
      </c>
      <c r="B122" s="304" t="s">
        <v>71</v>
      </c>
      <c r="C122" s="300" t="s">
        <v>21</v>
      </c>
      <c r="D122" s="303">
        <v>0.9</v>
      </c>
      <c r="E122" s="303">
        <v>0.99</v>
      </c>
    </row>
    <row r="123" spans="1:5" ht="46.5" thickTop="1" thickBot="1" x14ac:dyDescent="0.3">
      <c r="A123" s="301" t="s">
        <v>138</v>
      </c>
      <c r="B123" s="304" t="s">
        <v>71</v>
      </c>
      <c r="C123" s="300" t="s">
        <v>18</v>
      </c>
      <c r="D123" s="303">
        <v>0.9</v>
      </c>
      <c r="E123" s="303">
        <v>0.293247729579938</v>
      </c>
    </row>
    <row r="124" spans="1:5" ht="16.5" thickTop="1" thickBot="1" x14ac:dyDescent="0.3">
      <c r="A124" s="301" t="s">
        <v>486</v>
      </c>
      <c r="B124" s="302" t="s">
        <v>29</v>
      </c>
      <c r="C124" s="300" t="s">
        <v>21</v>
      </c>
      <c r="D124" s="303">
        <v>1</v>
      </c>
      <c r="E124" s="303">
        <v>1</v>
      </c>
    </row>
    <row r="125" spans="1:5" ht="31.5" thickTop="1" thickBot="1" x14ac:dyDescent="0.3">
      <c r="A125" s="301" t="s">
        <v>461</v>
      </c>
      <c r="B125" s="304" t="s">
        <v>29</v>
      </c>
      <c r="C125" s="300" t="s">
        <v>20</v>
      </c>
      <c r="D125" s="303">
        <v>0.8</v>
      </c>
      <c r="E125" s="303">
        <v>0.7730062724014336</v>
      </c>
    </row>
    <row r="126" spans="1:5" ht="16.5" thickTop="1" thickBot="1" x14ac:dyDescent="0.3">
      <c r="A126" s="301" t="s">
        <v>604</v>
      </c>
      <c r="B126" s="304" t="s">
        <v>29</v>
      </c>
      <c r="C126" s="300" t="s">
        <v>21</v>
      </c>
      <c r="D126" s="303">
        <v>0.04</v>
      </c>
      <c r="E126" s="303">
        <v>1.6E-2</v>
      </c>
    </row>
    <row r="127" spans="1:5" ht="46.5" thickTop="1" thickBot="1" x14ac:dyDescent="0.3">
      <c r="A127" s="301" t="s">
        <v>511</v>
      </c>
      <c r="B127" s="304" t="s">
        <v>29</v>
      </c>
      <c r="C127" s="300" t="s">
        <v>20</v>
      </c>
      <c r="D127" s="307">
        <v>15</v>
      </c>
      <c r="E127" s="307">
        <v>8.6199714110680006</v>
      </c>
    </row>
    <row r="128" spans="1:5" ht="16.5" thickTop="1" thickBot="1" x14ac:dyDescent="0.3">
      <c r="A128" s="301" t="s">
        <v>341</v>
      </c>
      <c r="B128" s="304" t="s">
        <v>29</v>
      </c>
      <c r="C128" s="300" t="s">
        <v>21</v>
      </c>
      <c r="D128" s="307">
        <v>10</v>
      </c>
      <c r="E128" s="307">
        <v>9.7560975609756113</v>
      </c>
    </row>
    <row r="129" spans="1:5" ht="46.5" thickTop="1" thickBot="1" x14ac:dyDescent="0.3">
      <c r="A129" s="301" t="s">
        <v>537</v>
      </c>
      <c r="B129" s="304" t="s">
        <v>29</v>
      </c>
      <c r="C129" s="300" t="s">
        <v>21</v>
      </c>
      <c r="D129" s="307">
        <v>5</v>
      </c>
      <c r="E129" s="307">
        <v>2.4122807017543857</v>
      </c>
    </row>
    <row r="130" spans="1:5" ht="16.5" thickTop="1" thickBot="1" x14ac:dyDescent="0.3">
      <c r="A130" s="301" t="s">
        <v>289</v>
      </c>
      <c r="B130" s="302" t="s">
        <v>71</v>
      </c>
      <c r="C130" s="300" t="s">
        <v>18</v>
      </c>
      <c r="D130" s="308">
        <v>0.35416666666666669</v>
      </c>
      <c r="E130" s="308">
        <v>0.40949074074074071</v>
      </c>
    </row>
    <row r="131" spans="1:5" ht="16.5" thickTop="1" thickBot="1" x14ac:dyDescent="0.3">
      <c r="A131" s="301" t="s">
        <v>444</v>
      </c>
      <c r="B131" s="302" t="s">
        <v>29</v>
      </c>
      <c r="C131" s="300" t="s">
        <v>649</v>
      </c>
      <c r="D131" s="303">
        <v>0</v>
      </c>
      <c r="E131" s="303">
        <v>0</v>
      </c>
    </row>
    <row r="132" spans="1:5" ht="15.75" thickTop="1" x14ac:dyDescent="0.25"/>
  </sheetData>
  <conditionalFormatting pivot="1" sqref="E70:E131">
    <cfRule type="expression" dxfId="2418" priority="4">
      <formula>$C70="EXCELENTE"</formula>
    </cfRule>
  </conditionalFormatting>
  <conditionalFormatting pivot="1" sqref="E70:E131">
    <cfRule type="expression" dxfId="2417" priority="3">
      <formula>$C70="BUENO"</formula>
    </cfRule>
  </conditionalFormatting>
  <conditionalFormatting pivot="1" sqref="E70:E131">
    <cfRule type="expression" dxfId="2416" priority="2">
      <formula>$C70="REGULAR"</formula>
    </cfRule>
  </conditionalFormatting>
  <conditionalFormatting pivot="1" sqref="E70:E131">
    <cfRule type="expression" dxfId="2415" priority="1">
      <formula>$C70="MALO"</formula>
    </cfRule>
  </conditionalFormatting>
  <pageMargins left="0.7" right="0.7" top="0.75" bottom="0.75" header="0.3" footer="0.3"/>
  <pageSetup orientation="portrait" horizontalDpi="4294967294" verticalDpi="4294967294" r:id="rId7"/>
  <drawing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C2"/>
  <sheetViews>
    <sheetView workbookViewId="0">
      <selection activeCell="C5" sqref="C5"/>
    </sheetView>
  </sheetViews>
  <sheetFormatPr baseColWidth="10" defaultRowHeight="15" x14ac:dyDescent="0.25"/>
  <sheetData>
    <row r="2" spans="1:107" s="1" customFormat="1" ht="409.5" x14ac:dyDescent="0.25">
      <c r="A2" s="11">
        <v>12</v>
      </c>
      <c r="B2" s="12" t="s">
        <v>26</v>
      </c>
      <c r="C2" s="13" t="s">
        <v>119</v>
      </c>
      <c r="D2" s="170" t="s">
        <v>70</v>
      </c>
      <c r="E2" s="20" t="s">
        <v>71</v>
      </c>
      <c r="F2" s="12" t="s">
        <v>138</v>
      </c>
      <c r="G2" s="58" t="s">
        <v>139</v>
      </c>
      <c r="H2" s="15" t="s">
        <v>32</v>
      </c>
      <c r="I2" s="15" t="s">
        <v>122</v>
      </c>
      <c r="J2" s="25">
        <v>0.9</v>
      </c>
      <c r="K2" s="20" t="s">
        <v>140</v>
      </c>
      <c r="L2" s="10" t="s">
        <v>35</v>
      </c>
      <c r="M2" s="15" t="s">
        <v>141</v>
      </c>
      <c r="N2" s="15" t="s">
        <v>37</v>
      </c>
      <c r="O2" s="29" t="s">
        <v>142</v>
      </c>
      <c r="P2" s="15" t="s">
        <v>105</v>
      </c>
      <c r="Q2" s="10" t="s">
        <v>39</v>
      </c>
      <c r="R2" s="35" t="s">
        <v>40</v>
      </c>
      <c r="S2" s="21" t="s">
        <v>143</v>
      </c>
      <c r="T2" s="27" t="s">
        <v>144</v>
      </c>
      <c r="U2" s="28" t="s">
        <v>43</v>
      </c>
      <c r="V2" s="18" t="s">
        <v>129</v>
      </c>
      <c r="W2" s="18" t="s">
        <v>145</v>
      </c>
      <c r="X2" s="18" t="s">
        <v>145</v>
      </c>
      <c r="Y2" s="18" t="s">
        <v>146</v>
      </c>
      <c r="Z2" s="333">
        <f>J2</f>
        <v>0.9</v>
      </c>
      <c r="AA2" s="162"/>
      <c r="AB2" s="162"/>
      <c r="AC2" s="162"/>
      <c r="AD2" s="162"/>
      <c r="AE2" s="162"/>
      <c r="AF2" s="162"/>
      <c r="AG2" s="162"/>
      <c r="AH2" s="333">
        <f>J2</f>
        <v>0.9</v>
      </c>
      <c r="AI2" s="162"/>
      <c r="AJ2" s="162"/>
      <c r="AK2" s="162"/>
      <c r="AL2" s="162"/>
      <c r="AM2" s="162"/>
      <c r="AN2" s="162"/>
      <c r="AO2" s="162"/>
      <c r="AP2" s="333">
        <f>J2</f>
        <v>0.9</v>
      </c>
      <c r="AQ2" s="162"/>
      <c r="AR2" s="162"/>
      <c r="AS2" s="162"/>
      <c r="AT2" s="162"/>
      <c r="AU2" s="162"/>
      <c r="AV2" s="162"/>
      <c r="AW2" s="162"/>
      <c r="AX2" s="162"/>
      <c r="AY2" s="162"/>
      <c r="AZ2" s="162"/>
      <c r="BA2" s="162"/>
      <c r="BB2" s="148"/>
      <c r="BC2" s="148"/>
      <c r="BD2" s="148"/>
      <c r="BE2" s="148"/>
      <c r="BF2" s="148"/>
      <c r="BG2" s="148"/>
      <c r="BH2" s="148"/>
      <c r="BI2" s="148"/>
      <c r="BJ2" s="148"/>
      <c r="BK2" s="148"/>
      <c r="BL2" s="148"/>
      <c r="BM2" s="148"/>
      <c r="BN2" s="148"/>
      <c r="BO2" s="148"/>
      <c r="BP2" s="148"/>
      <c r="BQ2" s="148"/>
      <c r="BR2" s="47">
        <v>0.87</v>
      </c>
      <c r="BS2" s="48">
        <v>10688</v>
      </c>
      <c r="BT2" s="48">
        <v>36447</v>
      </c>
      <c r="BU2" s="47">
        <f>+BS2/BT2</f>
        <v>0.293247729579938</v>
      </c>
      <c r="BV2" s="49" t="s">
        <v>646</v>
      </c>
      <c r="BW2" s="50" t="s">
        <v>18</v>
      </c>
      <c r="BX2" s="192" t="s">
        <v>875</v>
      </c>
      <c r="BY2" s="51" t="s">
        <v>663</v>
      </c>
      <c r="BZ2" s="132"/>
      <c r="CA2" s="142">
        <f>BU2</f>
        <v>0.293247729579938</v>
      </c>
      <c r="CB2" s="133" t="str">
        <f>BW2</f>
        <v>MALO</v>
      </c>
      <c r="CC2" s="47"/>
      <c r="CD2" s="48"/>
      <c r="CE2" s="48"/>
      <c r="CF2" s="47"/>
      <c r="CG2" s="49"/>
      <c r="CH2" s="50"/>
      <c r="CI2" s="62"/>
      <c r="CJ2" s="62"/>
      <c r="CK2" s="47"/>
      <c r="CL2" s="48"/>
      <c r="CM2" s="48"/>
      <c r="CN2" s="47"/>
      <c r="CO2" s="49"/>
      <c r="CP2" s="50"/>
      <c r="CQ2" s="62"/>
      <c r="CR2" s="62"/>
      <c r="CS2" s="47">
        <v>0.56000000000000005</v>
      </c>
      <c r="CT2" s="48">
        <f>837+4057+3010</f>
        <v>7904</v>
      </c>
      <c r="CU2" s="48">
        <v>24296</v>
      </c>
      <c r="CV2" s="47">
        <f>+CT2/CU2</f>
        <v>0.32532104050049393</v>
      </c>
      <c r="CW2" s="49" t="s">
        <v>646</v>
      </c>
      <c r="CX2" s="50" t="s">
        <v>18</v>
      </c>
      <c r="CY2" s="61" t="s">
        <v>662</v>
      </c>
      <c r="CZ2" s="51" t="s">
        <v>663</v>
      </c>
      <c r="DA2" s="132"/>
      <c r="DB2" s="142">
        <f>CV2</f>
        <v>0.32532104050049393</v>
      </c>
      <c r="DC2" s="133" t="str">
        <f>CX2</f>
        <v>MALO</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3:BD3"/>
  <sheetViews>
    <sheetView workbookViewId="0">
      <selection activeCell="A3" sqref="A3"/>
    </sheetView>
  </sheetViews>
  <sheetFormatPr baseColWidth="10" defaultRowHeight="15" x14ac:dyDescent="0.25"/>
  <sheetData>
    <row r="3" spans="1:56" s="1" customFormat="1" ht="210" x14ac:dyDescent="0.25">
      <c r="A3" s="11">
        <v>34</v>
      </c>
      <c r="B3" s="12" t="s">
        <v>26</v>
      </c>
      <c r="C3" s="15" t="s">
        <v>325</v>
      </c>
      <c r="D3" s="15" t="s">
        <v>311</v>
      </c>
      <c r="E3" s="10" t="s">
        <v>29</v>
      </c>
      <c r="F3" s="54" t="s">
        <v>334</v>
      </c>
      <c r="G3" s="37" t="s">
        <v>335</v>
      </c>
      <c r="H3" s="10" t="s">
        <v>32</v>
      </c>
      <c r="I3" s="15" t="s">
        <v>33</v>
      </c>
      <c r="J3" s="26">
        <v>1</v>
      </c>
      <c r="K3" s="15" t="s">
        <v>336</v>
      </c>
      <c r="L3" s="10" t="s">
        <v>35</v>
      </c>
      <c r="M3" s="12" t="s">
        <v>337</v>
      </c>
      <c r="N3" s="10" t="s">
        <v>37</v>
      </c>
      <c r="O3" s="15" t="s">
        <v>338</v>
      </c>
      <c r="P3" s="10" t="s">
        <v>266</v>
      </c>
      <c r="Q3" s="10" t="s">
        <v>266</v>
      </c>
      <c r="R3" s="35" t="s">
        <v>329</v>
      </c>
      <c r="S3" s="35" t="s">
        <v>339</v>
      </c>
      <c r="T3" s="35" t="s">
        <v>340</v>
      </c>
      <c r="U3" s="32">
        <v>1</v>
      </c>
      <c r="V3" s="15" t="s">
        <v>330</v>
      </c>
      <c r="W3" s="18" t="s">
        <v>331</v>
      </c>
      <c r="X3" s="18" t="s">
        <v>332</v>
      </c>
      <c r="Y3" s="18" t="s">
        <v>333</v>
      </c>
      <c r="AA3" s="47"/>
      <c r="AB3" s="48"/>
      <c r="AC3" s="48"/>
      <c r="AD3" s="47"/>
      <c r="AE3" s="49"/>
      <c r="AF3" s="50"/>
      <c r="AG3" s="518"/>
      <c r="AH3" s="519"/>
      <c r="AI3" s="520"/>
      <c r="AJ3" s="51"/>
      <c r="AK3" s="47"/>
      <c r="AL3" s="48"/>
      <c r="AM3" s="48"/>
      <c r="AN3" s="47"/>
      <c r="AO3" s="49"/>
      <c r="AP3" s="50"/>
      <c r="AQ3" s="518"/>
      <c r="AR3" s="519"/>
      <c r="AS3" s="520"/>
      <c r="AT3" s="51"/>
      <c r="AU3" s="47"/>
      <c r="AV3" s="48"/>
      <c r="AW3" s="48"/>
      <c r="AX3" s="47"/>
      <c r="AY3" s="49"/>
      <c r="AZ3" s="50"/>
      <c r="BA3" s="518"/>
      <c r="BB3" s="519"/>
      <c r="BC3" s="520"/>
      <c r="BD3" s="51"/>
    </row>
  </sheetData>
  <mergeCells count="3">
    <mergeCell ref="BA3:BC3"/>
    <mergeCell ref="AQ3:AS3"/>
    <mergeCell ref="AG3:AI3"/>
  </mergeCells>
  <pageMargins left="0.7" right="0.7" top="0.75" bottom="0.75" header="0.3" footer="0.3"/>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6</vt:i4>
      </vt:variant>
    </vt:vector>
  </HeadingPairs>
  <TitlesOfParts>
    <vt:vector size="6" baseType="lpstr">
      <vt:lpstr>Resultados</vt:lpstr>
      <vt:lpstr>Indicadores 4to-2018 UAECOB</vt:lpstr>
      <vt:lpstr>Tablas 4to tri</vt:lpstr>
      <vt:lpstr>tablas</vt:lpstr>
      <vt:lpstr>Indicadores eliminados</vt:lpstr>
      <vt:lpstr>Indi. eliminados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Soporte</dc:creator>
  <cp:lastModifiedBy>Edgar Andrés Ortiz Vivas</cp:lastModifiedBy>
  <dcterms:created xsi:type="dcterms:W3CDTF">2018-03-15T15:23:51Z</dcterms:created>
  <dcterms:modified xsi:type="dcterms:W3CDTF">2019-01-25T20:34:26Z</dcterms:modified>
</cp:coreProperties>
</file>